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ef95ee8c1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697ee56cd3d465f"/>
    <x:sheet xmlns:r="http://schemas.openxmlformats.org/officeDocument/2006/relationships" name="Transactions" sheetId="2" r:id="R9000a2f6504143e1"/>
    <x:sheet xmlns:r="http://schemas.openxmlformats.org/officeDocument/2006/relationships" name="Vendor Map" sheetId="3" r:id="R30158ff8211d4e40"/>
    <x:sheet xmlns:r="http://schemas.openxmlformats.org/officeDocument/2006/relationships" name="Method" sheetId="4" r:id="Rb9bdd8cdc6034a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$#,##0;($#,##0);-"/>
    <x:numFmt numFmtId="202" formatCode="$#,##0"/>
    <x:numFmt numFmtId="203" formatCode="0"/>
    <x:numFmt numFmtId="204" formatCode="0.0%"/>
  </x:numFmts>
  <x:fonts count="8">
    <x:font>
      <x:sz val="11"/>
      <x:name val="Carlito"/>
    </x:font>
    <x:font>
      <x:b/>
      <x:sz val="19"/>
      <x:color rgb="FF17312D"/>
      <x:name val="Arial"/>
    </x:font>
    <x:font>
      <x:sz val="10"/>
      <x:color rgb="FF667773"/>
      <x:name val="Arial"/>
    </x:font>
    <x:font>
      <x:b/>
      <x:sz val="10"/>
      <x:color rgb="FF17312D"/>
      <x:name val="Arial"/>
    </x:font>
    <x:font>
      <x:sz val="10"/>
      <x:color rgb="FF344743"/>
      <x:name val="Arial"/>
    </x:font>
    <x:font>
      <x:b/>
      <x:sz val="20"/>
      <x:color rgb="FF17312D"/>
      <x:name val="Arial"/>
    </x:font>
    <x:font>
      <x:b/>
      <x:sz val="14"/>
      <x:color rgb="FF0D7B6C"/>
      <x:name val="Arial"/>
    </x:font>
    <x:font>
      <x:b/>
      <x:sz val="10"/>
      <x:color rgb="FF667773"/>
      <x:name val="Arial"/>
    </x:font>
  </x:fonts>
  <x:fills count="2">
    <x:fill>
      <x:patternFill patternType="none"/>
    </x:fill>
    <x:fill>
      <x:patternFill patternType="gray125"/>
    </x:fill>
  </x:fills>
  <x:borders count="2">
    <x:border/>
    <x:border>
      <x:left style="thin">
        <x:color rgb="FFD5E2DF"/>
      </x:left>
      <x:right style="thin">
        <x:color rgb="FFD5E2DF"/>
      </x:right>
      <x:top style="thin">
        <x:color rgb="FFD5E2DF"/>
      </x:top>
      <x:bottom style="thin">
        <x:color rgb="FFD5E2DF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borderId="0" xfId="0" applyNumberFormat="1" applyFont="1" applyFill="0" applyBorder="1"/>
    <x:xf numFmtId="0" fontId="3" borderId="0" xfId="0" applyNumberFormat="1" applyFont="1" applyFill="0" applyBorder="1"/>
    <x:xf numFmtId="0" fontId="3" borderId="1" xfId="0" applyNumberFormat="1" applyFont="1" applyFill="0" applyBorder="1"/>
    <x:xf numFmtId="0" fontId="4" borderId="0" xfId="0" applyNumberFormat="1" applyFont="1" applyFill="0" applyBorder="1"/>
    <x:xf numFmtId="0" fontId="4" borderId="1" xfId="0" applyNumberFormat="1" applyFont="1" applyFill="0" applyBorder="1"/>
    <x:xf numFmtId="200" fontId="4" borderId="1" xfId="0" applyNumberFormat="1" applyFont="1" applyFill="0" applyBorder="1"/>
    <x:xf numFmtId="201" fontId="4" borderId="1" xfId="0" applyNumberFormat="1" applyFont="1" applyFill="0" applyBorder="1"/>
    <x:xf numFmtId="202" fontId="4" borderId="1" xfId="0" applyNumberFormat="1" applyFont="1" applyFill="0" applyBorder="1"/>
    <x:xf numFmtId="0" fontId="5" fillId="0" borderId="0" xfId="0" applyNumberFormat="1" applyFont="1" applyFill="1" applyBorder="1"/>
    <x:xf numFmtId="203" fontId="4" borderId="1" xfId="0" applyNumberFormat="1" applyFont="1" applyFill="0" applyBorder="1"/>
    <x:xf numFmtId="204" fontId="4" borderId="1" xfId="0" applyNumberFormat="1" applyFont="1" applyFill="0" applyBorder="1"/>
    <x:xf numFmtId="202" fontId="6" borderId="1" xfId="0" applyNumberFormat="1" applyFont="1" applyFill="0" applyBorder="1"/>
    <x:xf numFmtId="203" fontId="6" borderId="1" xfId="0" applyNumberFormat="1" applyFont="1" applyFill="0" applyBorder="1"/>
    <x:xf numFmtId="204" fontId="6" borderId="1" xfId="0" applyNumberFormat="1" applyFont="1" applyFill="0" applyBorder="1"/>
    <x:xf numFmtId="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a8923826a44ec" /><Relationship Type="http://schemas.openxmlformats.org/officeDocument/2006/relationships/theme" Target="/xl/theme/theme1.xml" Id="R0fbfea7275394d73" /><Relationship Type="http://schemas.openxmlformats.org/officeDocument/2006/relationships/sharedStrings" Target="/xl/sharedStrings.xml" Id="R8db26ff4a1354000" /><Relationship Type="http://schemas.openxmlformats.org/officeDocument/2006/relationships/worksheet" Target="/xl/worksheets/sheet1.xml" Id="R6697ee56cd3d465f" /><Relationship Type="http://schemas.openxmlformats.org/officeDocument/2006/relationships/worksheet" Target="/xl/worksheets/sheet2.xml" Id="R9000a2f6504143e1" /><Relationship Type="http://schemas.openxmlformats.org/officeDocument/2006/relationships/worksheet" Target="/xl/worksheets/sheet3.xml" Id="R30158ff8211d4e40" /><Relationship Type="http://schemas.openxmlformats.org/officeDocument/2006/relationships/worksheet" Target="/xl/worksheets/sheet4.xml" Id="Rb9bdd8cdc6034ad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5a66aa05d434a9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Top vendor spend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Spend</c:v>
          </c:tx>
          <c:spPr>
            <a:solidFill xmlns:a="http://schemas.openxmlformats.org/drawingml/2006/main">
              <a:srgbClr val="0D7B6C"/>
            </a:solidFill>
          </c:spPr>
          <c:cat>
            <c:strRef>
              <c:f>'Dashboard'!$A$14:$A$19</c:f>
              <c:strCache>
                <c:ptCount val="0"/>
              </c:strCache>
            </c:strRef>
          </c:cat>
          <c:val>
            <c:numRef>
              <c:f>'Dashboard'!$B$14:$B$19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&quot;K&quot;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7</xdr:col>
      <xdr:colOff>0</xdr:colOff>
      <xdr:row>11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5a66aa05d434a9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df30fc73c31480e" /></Relationships>
</file>

<file path=xl/worksheets/sheet1.xml><?xml version="1.0" encoding="utf-8"?>
<x:worksheet xmlns:x="http://schemas.openxmlformats.org/spreadsheetml/2006/main">
  <x:sheetPr>
    <x:tabColor rgb="FF0D7B6C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8" hidden="0" customWidth="1"/>
    <x:col min="2" max="2" width="20" hidden="0" customWidth="1"/>
    <x:col min="3" max="3" width="18" hidden="0" customWidth="1"/>
    <x:col min="4" max="4" width="15" hidden="0" customWidth="1"/>
    <x:col min="5" max="5" width="20" hidden="0" customWidth="1"/>
    <x:col min="6" max="6" width="20" hidden="0" customWidth="1"/>
    <x:col min="7" max="7" width="24" hidden="0" customWidth="1"/>
  </x:cols>
  <x:sheetData>
    <x:row r="1" ht="25" customHeight="1">
      <x:c r="A1" s="11" t="str">
        <x:v>Vendor spend analysis | illustrative 2026 example</x:v>
      </x:c>
    </x:row>
    <x:row r="2" ht="25" customHeight="1">
      <x:c r="A2" s="2" t="str">
        <x:v>Uploaded-file review: vendor identity, concentration, contract coverage, tail spend, and source exceptions</x:v>
      </x:c>
    </x:row>
    <x:row r="3" ht="25" customHeight="1"/>
    <x:row r="4" ht="31" customHeight="1">
      <x:c r="A4" s="5" t="str">
        <x:v>KPI</x:v>
      </x:c>
      <x:c r="B4" s="5" t="str">
        <x:v>Result</x:v>
      </x:c>
    </x:row>
    <x:row r="5" ht="31" customHeight="1">
      <x:c r="A5" s="7" t="str">
        <x:v>Total spend</x:v>
      </x:c>
      <x:c r="B5" s="14" t="n">
        <x:f>SUM(Transactions!$H$6:$H$106)</x:f>
        <x:v>1178000</x:v>
      </x:c>
    </x:row>
    <x:row r="6" ht="31" customHeight="1">
      <x:c r="A6" s="7" t="str">
        <x:v>Normalized vendors</x:v>
      </x:c>
      <x:c r="B6" s="15" t="n">
        <x:f>COUNTIF(B15:B33,"&gt;0")</x:f>
        <x:v>19</x:v>
      </x:c>
    </x:row>
    <x:row r="7" ht="31" customHeight="1">
      <x:c r="A7" s="7" t="str">
        <x:v>Top 5 concentration</x:v>
      </x:c>
      <x:c r="B7" s="16" t="n">
        <x:f>(LARGE(B15:B33,1)+LARGE(B15:B33,2)+LARGE(B15:B33,3)+LARGE(B15:B33,4)+LARGE(B15:B33,5))/B5</x:f>
        <x:v>0.6706281833616299</x:v>
      </x:c>
    </x:row>
    <x:row r="8" ht="31" customHeight="1">
      <x:c r="A8" s="7" t="str">
        <x:v>Non-contract spend</x:v>
      </x:c>
      <x:c r="B8" s="14" t="n">
        <x:f>SUMIFS(Transactions!$H$6:$H$106,Transactions!$J$6:$J$106,"Non-contract")</x:f>
        <x:v>276000</x:v>
      </x:c>
    </x:row>
    <x:row r="9" ht="31" customHeight="1">
      <x:c r="A9" s="7" t="str">
        <x:v>Tail spend</x:v>
      </x:c>
      <x:c r="B9" s="14" t="n">
        <x:f>SUMIF(B15:B33,"&lt;"&amp;Method!$B$5,B15:B33)</x:f>
        <x:v>85000</x:v>
      </x:c>
    </x:row>
    <x:row r="10" ht="31" customHeight="1">
      <x:c r="A10" s="7" t="str">
        <x:v>Vendor match rate</x:v>
      </x:c>
      <x:c r="B10" s="16" t="n">
        <x:f>SUMIFS(Transactions!$H$6:$H$106,Transactions!$C$6:$C$106,"&lt;&gt;Unmapped")/B5</x:f>
        <x:v>1</x:v>
      </x:c>
    </x:row>
    <x:row r="11" ht="25" customHeight="1"/>
    <x:row r="12" ht="25" customHeight="1"/>
    <x:row r="13" ht="25" customHeight="1">
      <x:c r="A13" s="5" t="str">
        <x:v>Vendor</x:v>
      </x:c>
      <x:c r="B13" s="5" t="str">
        <x:v>Spend</x:v>
      </x:c>
      <x:c r="C13" s="5" t="str">
        <x:v>Share</x:v>
      </x:c>
      <x:c r="D13" s="5" t="str">
        <x:v>Invoices</x:v>
      </x:c>
      <x:c r="E13" s="5" t="str">
        <x:v>Category</x:v>
      </x:c>
      <x:c r="F13" s="5" t="str">
        <x:v>Contract status</x:v>
      </x:c>
      <x:c r="G13" s="5" t="str">
        <x:v>Review signal</x:v>
      </x:c>
    </x:row>
    <x:row r="14" ht="25" customHeight="1">
      <x:c r="A14"/>
      <x:c r="B14"/>
    </x:row>
    <x:row r="15" ht="25" customHeight="1">
      <x:c r="A15" s="7" t="str">
        <x:v>Apex Metals</x:v>
      </x:c>
      <x:c r="B15" s="10" t="n">
        <x:f>SUMIFS(Transactions!$H$6:$H$106,Transactions!$C$6:$C$106,A15)</x:f>
        <x:v>280000</x:v>
      </x:c>
      <x:c r="C15" s="13" t="n">
        <x:f>IF($B$5=0,"",B15/$B$5)</x:f>
        <x:v>0.23769100169779286</x:v>
      </x:c>
      <x:c r="D15" s="7" t="n">
        <x:f>COUNTIFS(Transactions!$C$6:$C$106,A15)</x:f>
        <x:v>3</x:v>
      </x:c>
      <x:c r="E15" s="7" t="str">
        <x:f>IFERROR(INDEX(Transactions!$F$6:$F$106,MATCH(A15,Transactions!$C$6:$C$106,0)),"")</x:f>
        <x:v>Raw materials</x:v>
      </x:c>
      <x:c r="F15" s="7" t="str">
        <x:f>IF(COUNTIFS(Transactions!$C$6:$C$106,A15,Transactions!$J$6:$J$106,"Non-contract")&gt;0,"Non-contract","Contract")</x:f>
        <x:v>Contract</x:v>
      </x:c>
      <x:c r="G15" s="7" t="str">
        <x:f>IF(B15&lt;Method!$B$5,"Tail review",IF(F15="Non-contract","Contract review",IF(C15&gt;=0.1,"Concentration review","Monitor")))</x:f>
        <x:v>Concentration review</x:v>
      </x:c>
    </x:row>
    <x:row r="16" ht="25" customHeight="1">
      <x:c r="A16" s="7" t="str">
        <x:v>Northline Logistics</x:v>
      </x:c>
      <x:c r="B16" s="10" t="n">
        <x:f>SUMIFS(Transactions!$H$6:$H$106,Transactions!$C$6:$C$106,A16)</x:f>
        <x:v>175000</x:v>
      </x:c>
      <x:c r="C16" s="13" t="n">
        <x:f>IF($B$5=0,"",B16/$B$5)</x:f>
        <x:v>0.14855687606112053</x:v>
      </x:c>
      <x:c r="D16" s="7" t="n">
        <x:f>COUNTIFS(Transactions!$C$6:$C$106,A16)</x:f>
        <x:v>2</x:v>
      </x:c>
      <x:c r="E16" s="7" t="str">
        <x:f>IFERROR(INDEX(Transactions!$F$6:$F$106,MATCH(A16,Transactions!$C$6:$C$106,0)),"")</x:f>
        <x:v>Logistics</x:v>
      </x:c>
      <x:c r="F16" s="7" t="str">
        <x:f>IF(COUNTIFS(Transactions!$C$6:$C$106,A16,Transactions!$J$6:$J$106,"Non-contract")&gt;0,"Non-contract","Contract")</x:f>
        <x:v>Contract</x:v>
      </x:c>
      <x:c r="G16" s="7" t="str">
        <x:f>IF(B16&lt;Method!$B$5,"Tail review",IF(F16="Non-contract","Contract review",IF(C16&gt;=0.1,"Concentration review","Monitor")))</x:f>
        <x:v>Concentration review</x:v>
      </x:c>
    </x:row>
    <x:row r="17" ht="25" customHeight="1">
      <x:c r="A17" s="7" t="str">
        <x:v>Helix Components</x:v>
      </x:c>
      <x:c r="B17" s="10" t="n">
        <x:f>SUMIFS(Transactions!$H$6:$H$106,Transactions!$C$6:$C$106,A17)</x:f>
        <x:v>130000</x:v>
      </x:c>
      <x:c r="C17" s="13" t="n">
        <x:f>IF($B$5=0,"",B17/$B$5)</x:f>
        <x:v>0.11035653650254669</x:v>
      </x:c>
      <x:c r="D17" s="7" t="n">
        <x:f>COUNTIFS(Transactions!$C$6:$C$106,A17)</x:f>
        <x:v>2</x:v>
      </x:c>
      <x:c r="E17" s="7" t="str">
        <x:f>IFERROR(INDEX(Transactions!$F$6:$F$106,MATCH(A17,Transactions!$C$6:$C$106,0)),"")</x:f>
        <x:v>Components</x:v>
      </x:c>
      <x:c r="F17" s="7" t="str">
        <x:f>IF(COUNTIFS(Transactions!$C$6:$C$106,A17,Transactions!$J$6:$J$106,"Non-contract")&gt;0,"Non-contract","Contract")</x:f>
        <x:v>Contract</x:v>
      </x:c>
      <x:c r="G17" s="7" t="str">
        <x:f>IF(B17&lt;Method!$B$5,"Tail review",IF(F17="Non-contract","Contract review",IF(C17&gt;=0.1,"Concentration review","Monitor")))</x:f>
        <x:v>Concentration review</x:v>
      </x:c>
    </x:row>
    <x:row r="18" ht="25" customHeight="1">
      <x:c r="A18" s="7" t="str">
        <x:v>Cobalt Packaging</x:v>
      </x:c>
      <x:c r="B18" s="10" t="n">
        <x:f>SUMIFS(Transactions!$H$6:$H$106,Transactions!$C$6:$C$106,A18)</x:f>
        <x:v>110000</x:v>
      </x:c>
      <x:c r="C18" s="13" t="n">
        <x:f>IF($B$5=0,"",B18/$B$5)</x:f>
        <x:v>0.0933786078098472</x:v>
      </x:c>
      <x:c r="D18" s="7" t="n">
        <x:f>COUNTIFS(Transactions!$C$6:$C$106,A18)</x:f>
        <x:v>2</x:v>
      </x:c>
      <x:c r="E18" s="7" t="str">
        <x:f>IFERROR(INDEX(Transactions!$F$6:$F$106,MATCH(A18,Transactions!$C$6:$C$106,0)),"")</x:f>
        <x:v>Packaging</x:v>
      </x:c>
      <x:c r="F18" s="7" t="str">
        <x:f>IF(COUNTIFS(Transactions!$C$6:$C$106,A18,Transactions!$J$6:$J$106,"Non-contract")&gt;0,"Non-contract","Contract")</x:f>
        <x:v>Contract</x:v>
      </x:c>
      <x:c r="G18" s="7" t="str">
        <x:f>IF(B18&lt;Method!$B$5,"Tail review",IF(F18="Non-contract","Contract review",IF(C18&gt;=0.1,"Concentration review","Monitor")))</x:f>
        <x:v>Monitor</x:v>
      </x:c>
    </x:row>
    <x:row r="19" ht="25" customHeight="1">
      <x:c r="A19" s="7" t="str">
        <x:v>Vertex Industrial</x:v>
      </x:c>
      <x:c r="B19" s="10" t="n">
        <x:f>SUMIFS(Transactions!$H$6:$H$106,Transactions!$C$6:$C$106,A19)</x:f>
        <x:v>95000</x:v>
      </x:c>
      <x:c r="C19" s="13" t="n">
        <x:f>IF($B$5=0,"",B19/$B$5)</x:f>
        <x:v>0.08064516129032258</x:v>
      </x:c>
      <x:c r="D19" s="7" t="n">
        <x:f>COUNTIFS(Transactions!$C$6:$C$106,A19)</x:f>
        <x:v>2</x:v>
      </x:c>
      <x:c r="E19" s="7" t="str">
        <x:f>IFERROR(INDEX(Transactions!$F$6:$F$106,MATCH(A19,Transactions!$C$6:$C$106,0)),"")</x:f>
        <x:v>MRO</x:v>
      </x:c>
      <x:c r="F19" s="7" t="str">
        <x:f>IF(COUNTIFS(Transactions!$C$6:$C$106,A19,Transactions!$J$6:$J$106,"Non-contract")&gt;0,"Non-contract","Contract")</x:f>
        <x:v>Contract</x:v>
      </x:c>
      <x:c r="G19" s="7" t="str">
        <x:f>IF(B19&lt;Method!$B$5,"Tail review",IF(F19="Non-contract","Contract review",IF(C19&gt;=0.1,"Concentration review","Monitor")))</x:f>
        <x:v>Monitor</x:v>
      </x:c>
    </x:row>
    <x:row r="20" ht="25" customHeight="1">
      <x:c r="A20" s="7" t="str">
        <x:v>Atlas Software</x:v>
      </x:c>
      <x:c r="B20" s="10" t="n">
        <x:f>SUMIFS(Transactions!$H$6:$H$106,Transactions!$C$6:$C$106,A20)</x:f>
        <x:v>75000</x:v>
      </x:c>
      <x:c r="C20" s="13" t="n">
        <x:f>IF($B$5=0,"",B20/$B$5)</x:f>
        <x:v>0.0636672325976231</x:v>
      </x:c>
      <x:c r="D20" s="7" t="n">
        <x:f>COUNTIFS(Transactions!$C$6:$C$106,A20)</x:f>
        <x:v>2</x:v>
      </x:c>
      <x:c r="E20" s="7" t="str">
        <x:f>IFERROR(INDEX(Transactions!$F$6:$F$106,MATCH(A20,Transactions!$C$6:$C$106,0)),"")</x:f>
        <x:v>Software</x:v>
      </x:c>
      <x:c r="F20" s="7" t="str">
        <x:f>IF(COUNTIFS(Transactions!$C$6:$C$106,A20,Transactions!$J$6:$J$106,"Non-contract")&gt;0,"Non-contract","Contract")</x:f>
        <x:v>Contract</x:v>
      </x:c>
      <x:c r="G20" s="7" t="str">
        <x:f>IF(B20&lt;Method!$B$5,"Tail review",IF(F20="Non-contract","Contract review",IF(C20&gt;=0.1,"Concentration review","Monitor")))</x:f>
        <x:v>Monitor</x:v>
      </x:c>
    </x:row>
    <x:row r="21" ht="25" customHeight="1">
      <x:c r="A21" s="7" t="str">
        <x:v>Atlas Cloud LLC</x:v>
      </x:c>
      <x:c r="B21" s="10" t="n">
        <x:f>SUMIFS(Transactions!$H$6:$H$106,Transactions!$C$6:$C$106,A21)</x:f>
        <x:v>52000</x:v>
      </x:c>
      <x:c r="C21" s="13" t="n">
        <x:f>IF($B$5=0,"",B21/$B$5)</x:f>
        <x:v>0.044142614601018676</x:v>
      </x:c>
      <x:c r="D21" s="7" t="n">
        <x:f>COUNTIFS(Transactions!$C$6:$C$106,A21)</x:f>
        <x:v>2</x:v>
      </x:c>
      <x:c r="E21" s="7" t="str">
        <x:f>IFERROR(INDEX(Transactions!$F$6:$F$106,MATCH(A21,Transactions!$C$6:$C$106,0)),"")</x:f>
        <x:v>Software</x:v>
      </x:c>
      <x:c r="F21" s="7" t="str">
        <x:f>IF(COUNTIFS(Transactions!$C$6:$C$106,A21,Transactions!$J$6:$J$106,"Non-contract")&gt;0,"Non-contract","Contract")</x:f>
        <x:v>Non-contract</x:v>
      </x:c>
      <x:c r="G21" s="7" t="str">
        <x:f>IF(B21&lt;Method!$B$5,"Tail review",IF(F21="Non-contract","Contract review",IF(C21&gt;=0.1,"Concentration review","Monitor")))</x:f>
        <x:v>Contract review</x:v>
      </x:c>
    </x:row>
    <x:row r="22" ht="25" customHeight="1">
      <x:c r="A22" s="7" t="str">
        <x:v>Delta Lab Supply</x:v>
      </x:c>
      <x:c r="B22" s="10" t="n">
        <x:f>SUMIFS(Transactions!$H$6:$H$106,Transactions!$C$6:$C$106,A22)</x:f>
        <x:v>63000</x:v>
      </x:c>
      <x:c r="C22" s="13" t="n">
        <x:f>IF($B$5=0,"",B22/$B$5)</x:f>
        <x:v>0.053480475382003394</x:v>
      </x:c>
      <x:c r="D22" s="7" t="n">
        <x:f>COUNTIFS(Transactions!$C$6:$C$106,A22)</x:f>
        <x:v>2</x:v>
      </x:c>
      <x:c r="E22" s="7" t="str">
        <x:f>IFERROR(INDEX(Transactions!$F$6:$F$106,MATCH(A22,Transactions!$C$6:$C$106,0)),"")</x:f>
        <x:v>Lab supplies</x:v>
      </x:c>
      <x:c r="F22" s="7" t="str">
        <x:f>IF(COUNTIFS(Transactions!$C$6:$C$106,A22,Transactions!$J$6:$J$106,"Non-contract")&gt;0,"Non-contract","Contract")</x:f>
        <x:v>Non-contract</x:v>
      </x:c>
      <x:c r="G22" s="7" t="str">
        <x:f>IF(B22&lt;Method!$B$5,"Tail review",IF(F22="Non-contract","Contract review",IF(C22&gt;=0.1,"Concentration review","Monitor")))</x:f>
        <x:v>Contract review</x:v>
      </x:c>
    </x:row>
    <x:row r="23" ht="25" customHeight="1">
      <x:c r="A23" s="7" t="str">
        <x:v>Cedar Office</x:v>
      </x:c>
      <x:c r="B23" s="10" t="n">
        <x:f>SUMIFS(Transactions!$H$6:$H$106,Transactions!$C$6:$C$106,A23)</x:f>
        <x:v>48000</x:v>
      </x:c>
      <x:c r="C23" s="13" t="n">
        <x:f>IF($B$5=0,"",B23/$B$5)</x:f>
        <x:v>0.04074702886247878</x:v>
      </x:c>
      <x:c r="D23" s="7" t="n">
        <x:f>COUNTIFS(Transactions!$C$6:$C$106,A23)</x:f>
        <x:v>2</x:v>
      </x:c>
      <x:c r="E23" s="7" t="str">
        <x:f>IFERROR(INDEX(Transactions!$F$6:$F$106,MATCH(A23,Transactions!$C$6:$C$106,0)),"")</x:f>
        <x:v>Office</x:v>
      </x:c>
      <x:c r="F23" s="7" t="str">
        <x:f>IF(COUNTIFS(Transactions!$C$6:$C$106,A23,Transactions!$J$6:$J$106,"Non-contract")&gt;0,"Non-contract","Contract")</x:f>
        <x:v>Non-contract</x:v>
      </x:c>
      <x:c r="G23" s="7" t="str">
        <x:f>IF(B23&lt;Method!$B$5,"Tail review",IF(F23="Non-contract","Contract review",IF(C23&gt;=0.1,"Concentration review","Monitor")))</x:f>
        <x:v>Contract review</x:v>
      </x:c>
    </x:row>
    <x:row r="24" ht="25" customHeight="1">
      <x:c r="A24" s="7" t="str">
        <x:v>Orion MRO</x:v>
      </x:c>
      <x:c r="B24" s="10" t="n">
        <x:f>SUMIFS(Transactions!$H$6:$H$106,Transactions!$C$6:$C$106,A24)</x:f>
        <x:v>37000</x:v>
      </x:c>
      <x:c r="C24" s="13" t="n">
        <x:f>IF($B$5=0,"",B24/$B$5)</x:f>
        <x:v>0.031409168081494056</x:v>
      </x:c>
      <x:c r="D24" s="7" t="n">
        <x:f>COUNTIFS(Transactions!$C$6:$C$106,A24)</x:f>
        <x:v>2</x:v>
      </x:c>
      <x:c r="E24" s="7" t="str">
        <x:f>IFERROR(INDEX(Transactions!$F$6:$F$106,MATCH(A24,Transactions!$C$6:$C$106,0)),"")</x:f>
        <x:v>MRO</x:v>
      </x:c>
      <x:c r="F24" s="7" t="str">
        <x:f>IF(COUNTIFS(Transactions!$C$6:$C$106,A24,Transactions!$J$6:$J$106,"Non-contract")&gt;0,"Non-contract","Contract")</x:f>
        <x:v>Contract</x:v>
      </x:c>
      <x:c r="G24" s="7" t="str">
        <x:f>IF(B24&lt;Method!$B$5,"Tail review",IF(F24="Non-contract","Contract review",IF(C24&gt;=0.1,"Concentration review","Monitor")))</x:f>
        <x:v>Monitor</x:v>
      </x:c>
    </x:row>
    <x:row r="25" ht="25" customHeight="1">
      <x:c r="A25" s="7" t="str">
        <x:v>Bright Travel</x:v>
      </x:c>
      <x:c r="B25" s="10" t="n">
        <x:f>SUMIFS(Transactions!$H$6:$H$106,Transactions!$C$6:$C$106,A25)</x:f>
        <x:v>28000</x:v>
      </x:c>
      <x:c r="C25" s="13" t="n">
        <x:f>IF($B$5=0,"",B25/$B$5)</x:f>
        <x:v>0.023769100169779286</x:v>
      </x:c>
      <x:c r="D25" s="7" t="n">
        <x:f>COUNTIFS(Transactions!$C$6:$C$106,A25)</x:f>
        <x:v>2</x:v>
      </x:c>
      <x:c r="E25" s="7" t="str">
        <x:f>IFERROR(INDEX(Transactions!$F$6:$F$106,MATCH(A25,Transactions!$C$6:$C$106,0)),"")</x:f>
        <x:v>Travel</x:v>
      </x:c>
      <x:c r="F25" s="7" t="str">
        <x:f>IF(COUNTIFS(Transactions!$C$6:$C$106,A25,Transactions!$J$6:$J$106,"Non-contract")&gt;0,"Non-contract","Contract")</x:f>
        <x:v>Non-contract</x:v>
      </x:c>
      <x:c r="G25" s="7" t="str">
        <x:f>IF(B25&lt;Method!$B$5,"Tail review",IF(F25="Non-contract","Contract review",IF(C25&gt;=0.1,"Concentration review","Monitor")))</x:f>
        <x:v>Contract review</x:v>
      </x:c>
    </x:row>
    <x:row r="26" ht="25" customHeight="1">
      <x:c r="A26" s="7" t="str">
        <x:v>Pine Safety</x:v>
      </x:c>
      <x:c r="B26" s="10" t="n">
        <x:f>SUMIFS(Transactions!$H$6:$H$106,Transactions!$C$6:$C$106,A26)</x:f>
        <x:v>18000</x:v>
      </x:c>
      <x:c r="C26" s="13" t="n">
        <x:f>IF($B$5=0,"",B26/$B$5)</x:f>
        <x:v>0.015280135823429542</x:v>
      </x:c>
      <x:c r="D26" s="7" t="n">
        <x:f>COUNTIFS(Transactions!$C$6:$C$106,A26)</x:f>
        <x:v>1</x:v>
      </x:c>
      <x:c r="E26" s="7" t="str">
        <x:f>IFERROR(INDEX(Transactions!$F$6:$F$106,MATCH(A26,Transactions!$C$6:$C$106,0)),"")</x:f>
        <x:v>Safety</x:v>
      </x:c>
      <x:c r="F26" s="7" t="str">
        <x:f>IF(COUNTIFS(Transactions!$C$6:$C$106,A26,Transactions!$J$6:$J$106,"Non-contract")&gt;0,"Non-contract","Contract")</x:f>
        <x:v>Non-contract</x:v>
      </x:c>
      <x:c r="G26" s="7" t="str">
        <x:f>IF(B26&lt;Method!$B$5,"Tail review",IF(F26="Non-contract","Contract review",IF(C26&gt;=0.1,"Concentration review","Monitor")))</x:f>
        <x:v>Tail review</x:v>
      </x:c>
    </x:row>
    <x:row r="27" ht="25" customHeight="1">
      <x:c r="A27" s="7" t="str">
        <x:v>WestCom</x:v>
      </x:c>
      <x:c r="B27" s="10" t="n">
        <x:f>SUMIFS(Transactions!$H$6:$H$106,Transactions!$C$6:$C$106,A27)</x:f>
        <x:v>15000</x:v>
      </x:c>
      <x:c r="C27" s="13" t="n">
        <x:f>IF($B$5=0,"",B27/$B$5)</x:f>
        <x:v>0.012733446519524618</x:v>
      </x:c>
      <x:c r="D27" s="7" t="n">
        <x:f>COUNTIFS(Transactions!$C$6:$C$106,A27)</x:f>
        <x:v>1</x:v>
      </x:c>
      <x:c r="E27" s="7" t="str">
        <x:f>IFERROR(INDEX(Transactions!$F$6:$F$106,MATCH(A27,Transactions!$C$6:$C$106,0)),"")</x:f>
        <x:v>Telecom</x:v>
      </x:c>
      <x:c r="F27" s="7" t="str">
        <x:f>IF(COUNTIFS(Transactions!$C$6:$C$106,A27,Transactions!$J$6:$J$106,"Non-contract")&gt;0,"Non-contract","Contract")</x:f>
        <x:v>Non-contract</x:v>
      </x:c>
      <x:c r="G27" s="7" t="str">
        <x:f>IF(B27&lt;Method!$B$5,"Tail review",IF(F27="Non-contract","Contract review",IF(C27&gt;=0.1,"Concentration review","Monitor")))</x:f>
        <x:v>Tail review</x:v>
      </x:c>
    </x:row>
    <x:row r="28" ht="25" customHeight="1">
      <x:c r="A28" s="7" t="str">
        <x:v>Metro Print</x:v>
      </x:c>
      <x:c r="B28" s="10" t="n">
        <x:f>SUMIFS(Transactions!$H$6:$H$106,Transactions!$C$6:$C$106,A28)</x:f>
        <x:v>12000</x:v>
      </x:c>
      <x:c r="C28" s="13" t="n">
        <x:f>IF($B$5=0,"",B28/$B$5)</x:f>
        <x:v>0.010186757215619695</x:v>
      </x:c>
      <x:c r="D28" s="7" t="n">
        <x:f>COUNTIFS(Transactions!$C$6:$C$106,A28)</x:f>
        <x:v>1</x:v>
      </x:c>
      <x:c r="E28" s="7" t="str">
        <x:f>IFERROR(INDEX(Transactions!$F$6:$F$106,MATCH(A28,Transactions!$C$6:$C$106,0)),"")</x:f>
        <x:v>Marketing</x:v>
      </x:c>
      <x:c r="F28" s="7" t="str">
        <x:f>IF(COUNTIFS(Transactions!$C$6:$C$106,A28,Transactions!$J$6:$J$106,"Non-contract")&gt;0,"Non-contract","Contract")</x:f>
        <x:v>Non-contract</x:v>
      </x:c>
      <x:c r="G28" s="7" t="str">
        <x:f>IF(B28&lt;Method!$B$5,"Tail review",IF(F28="Non-contract","Contract review",IF(C28&gt;=0.1,"Concentration review","Monitor")))</x:f>
        <x:v>Tail review</x:v>
      </x:c>
    </x:row>
    <x:row r="29" ht="25" customHeight="1">
      <x:c r="A29" s="7" t="str">
        <x:v>QuickSource</x:v>
      </x:c>
      <x:c r="B29" s="10" t="n">
        <x:f>SUMIFS(Transactions!$H$6:$H$106,Transactions!$C$6:$C$106,A29)</x:f>
        <x:v>10000</x:v>
      </x:c>
      <x:c r="C29" s="13" t="n">
        <x:f>IF($B$5=0,"",B29/$B$5)</x:f>
        <x:v>0.008488964346349746</x:v>
      </x:c>
      <x:c r="D29" s="7" t="n">
        <x:f>COUNTIFS(Transactions!$C$6:$C$106,A29)</x:f>
        <x:v>1</x:v>
      </x:c>
      <x:c r="E29" s="7" t="str">
        <x:f>IFERROR(INDEX(Transactions!$F$6:$F$106,MATCH(A29,Transactions!$C$6:$C$106,0)),"")</x:f>
        <x:v>MRO</x:v>
      </x:c>
      <x:c r="F29" s="7" t="str">
        <x:f>IF(COUNTIFS(Transactions!$C$6:$C$106,A29,Transactions!$J$6:$J$106,"Non-contract")&gt;0,"Non-contract","Contract")</x:f>
        <x:v>Non-contract</x:v>
      </x:c>
      <x:c r="G29" s="7" t="str">
        <x:f>IF(B29&lt;Method!$B$5,"Tail review",IF(F29="Non-contract","Contract review",IF(C29&gt;=0.1,"Concentration review","Monitor")))</x:f>
        <x:v>Tail review</x:v>
      </x:c>
    </x:row>
    <x:row r="30" ht="25" customHeight="1">
      <x:c r="A30" s="7" t="str">
        <x:v>Local Equipment</x:v>
      </x:c>
      <x:c r="B30" s="10" t="n">
        <x:f>SUMIFS(Transactions!$H$6:$H$106,Transactions!$C$6:$C$106,A30)</x:f>
        <x:v>9000</x:v>
      </x:c>
      <x:c r="C30" s="13" t="n">
        <x:f>IF($B$5=0,"",B30/$B$5)</x:f>
        <x:v>0.007640067911714771</x:v>
      </x:c>
      <x:c r="D30" s="7" t="n">
        <x:f>COUNTIFS(Transactions!$C$6:$C$106,A30)</x:f>
        <x:v>1</x:v>
      </x:c>
      <x:c r="E30" s="7" t="str">
        <x:f>IFERROR(INDEX(Transactions!$F$6:$F$106,MATCH(A30,Transactions!$C$6:$C$106,0)),"")</x:f>
        <x:v>Equipment</x:v>
      </x:c>
      <x:c r="F30" s="7" t="str">
        <x:f>IF(COUNTIFS(Transactions!$C$6:$C$106,A30,Transactions!$J$6:$J$106,"Non-contract")&gt;0,"Non-contract","Contract")</x:f>
        <x:v>Non-contract</x:v>
      </x:c>
      <x:c r="G30" s="7" t="str">
        <x:f>IF(B30&lt;Method!$B$5,"Tail review",IF(F30="Non-contract","Contract review",IF(C30&gt;=0.1,"Concentration review","Monitor")))</x:f>
        <x:v>Tail review</x:v>
      </x:c>
    </x:row>
    <x:row r="31" ht="25" customHeight="1">
      <x:c r="A31" s="7" t="str">
        <x:v>Nova Catering</x:v>
      </x:c>
      <x:c r="B31" s="10" t="n">
        <x:f>SUMIFS(Transactions!$H$6:$H$106,Transactions!$C$6:$C$106,A31)</x:f>
        <x:v>8000</x:v>
      </x:c>
      <x:c r="C31" s="13" t="n">
        <x:f>IF($B$5=0,"",B31/$B$5)</x:f>
        <x:v>0.006791171477079796</x:v>
      </x:c>
      <x:c r="D31" s="7" t="n">
        <x:f>COUNTIFS(Transactions!$C$6:$C$106,A31)</x:f>
        <x:v>1</x:v>
      </x:c>
      <x:c r="E31" s="7" t="str">
        <x:f>IFERROR(INDEX(Transactions!$F$6:$F$106,MATCH(A31,Transactions!$C$6:$C$106,0)),"")</x:f>
        <x:v>Catering</x:v>
      </x:c>
      <x:c r="F31" s="7" t="str">
        <x:f>IF(COUNTIFS(Transactions!$C$6:$C$106,A31,Transactions!$J$6:$J$106,"Non-contract")&gt;0,"Non-contract","Contract")</x:f>
        <x:v>Non-contract</x:v>
      </x:c>
      <x:c r="G31" s="7" t="str">
        <x:f>IF(B31&lt;Method!$B$5,"Tail review",IF(F31="Non-contract","Contract review",IF(C31&gt;=0.1,"Concentration review","Monitor")))</x:f>
        <x:v>Tail review</x:v>
      </x:c>
    </x:row>
    <x:row r="32" ht="25" customHeight="1">
      <x:c r="A32" s="7" t="str">
        <x:v>FieldWorks</x:v>
      </x:c>
      <x:c r="B32" s="10" t="n">
        <x:f>SUMIFS(Transactions!$H$6:$H$106,Transactions!$C$6:$C$106,A32)</x:f>
        <x:v>7000</x:v>
      </x:c>
      <x:c r="C32" s="13" t="n">
        <x:f>IF($B$5=0,"",B32/$B$5)</x:f>
        <x:v>0.005942275042444821</x:v>
      </x:c>
      <x:c r="D32" s="7" t="n">
        <x:f>COUNTIFS(Transactions!$C$6:$C$106,A32)</x:f>
        <x:v>1</x:v>
      </x:c>
      <x:c r="E32" s="7" t="str">
        <x:f>IFERROR(INDEX(Transactions!$F$6:$F$106,MATCH(A32,Transactions!$C$6:$C$106,0)),"")</x:f>
        <x:v>Services</x:v>
      </x:c>
      <x:c r="F32" s="7" t="str">
        <x:f>IF(COUNTIFS(Transactions!$C$6:$C$106,A32,Transactions!$J$6:$J$106,"Non-contract")&gt;0,"Non-contract","Contract")</x:f>
        <x:v>Non-contract</x:v>
      </x:c>
      <x:c r="G32" s="7" t="str">
        <x:f>IF(B32&lt;Method!$B$5,"Tail review",IF(F32="Non-contract","Contract review",IF(C32&gt;=0.1,"Concentration review","Monitor")))</x:f>
        <x:v>Tail review</x:v>
      </x:c>
    </x:row>
    <x:row r="33" ht="25" customHeight="1">
      <x:c r="A33" s="7" t="str">
        <x:v>Small Purchases Co.</x:v>
      </x:c>
      <x:c r="B33" s="10" t="n">
        <x:f>SUMIFS(Transactions!$H$6:$H$106,Transactions!$C$6:$C$106,A33)</x:f>
        <x:v>6000</x:v>
      </x:c>
      <x:c r="C33" s="13" t="n">
        <x:f>IF($B$5=0,"",B33/$B$5)</x:f>
        <x:v>0.0050933786078098476</x:v>
      </x:c>
      <x:c r="D33" s="7" t="n">
        <x:f>COUNTIFS(Transactions!$C$6:$C$106,A33)</x:f>
        <x:v>1</x:v>
      </x:c>
      <x:c r="E33" s="7" t="str">
        <x:f>IFERROR(INDEX(Transactions!$F$6:$F$106,MATCH(A33,Transactions!$C$6:$C$106,0)),"")</x:f>
        <x:v>Other</x:v>
      </x:c>
      <x:c r="F33" s="7" t="str">
        <x:f>IF(COUNTIFS(Transactions!$C$6:$C$106,A33,Transactions!$J$6:$J$106,"Non-contract")&gt;0,"Non-contract","Contract")</x:f>
        <x:v>Non-contract</x:v>
      </x:c>
      <x:c r="G33" s="7" t="str">
        <x:f>IF(B33&lt;Method!$B$5,"Tail review",IF(F33="Non-contract","Contract review",IF(C33&gt;=0.1,"Concentration review","Monitor")))</x:f>
        <x:v>Tail review</x:v>
      </x:c>
    </x:row>
    <x:row r="34" ht="25" customHeight="1"/>
    <x:row r="35" ht="25" customHeight="1">
      <x:c r="A35" s="17" t="str">
        <x:v>Potential opportunities require source review. The workbook does not prove interchangeability, contract eligibility, supplier performance, or realized savings.</x:v>
      </x:c>
    </x:row>
  </x:sheetData>
  <x:mergeCells>
    <x:mergeCell ref="A1:J1"/>
    <x:mergeCell ref="A2:J2"/>
    <x:mergeCell ref="A35:G35"/>
  </x:mergeCells>
  <x:pageMargins left="0.7" right="0.7" top="0.75" bottom="0.75" header="0.3" footer="0.3"/>
  <x:drawing xmlns:r="http://schemas.openxmlformats.org/officeDocument/2006/relationships" r:id="Rddf30fc73c31480e"/>
</x:worksheet>
</file>

<file path=xl/worksheets/sheet2.xml><?xml version="1.0" encoding="utf-8"?>
<x:worksheet xmlns:x="http://schemas.openxmlformats.org/spreadsheetml/2006/main">
  <x:sheetPr>
    <x:tabColor rgb="FF315D9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15" hidden="0" customWidth="1"/>
    <x:col min="5" max="5" width="20" hidden="0" customWidth="1"/>
    <x:col min="6" max="6" width="20" hidden="0" customWidth="1"/>
    <x:col min="7" max="7" width="20" hidden="0" customWidth="1"/>
    <x:col min="8" max="8" width="14" hidden="0" customWidth="1"/>
    <x:col min="9" max="9" width="14" hidden="0" customWidth="1"/>
    <x:col min="10" max="10" width="18" hidden="0" customWidth="1"/>
    <x:col min="11" max="11" width="14" hidden="0" customWidth="1"/>
    <x:col min="12" max="12" width="28" hidden="0" customWidth="1"/>
  </x:cols>
  <x:sheetData>
    <x:row r="1" ht="23" customHeight="1">
      <x:c r="A1" s="1" t="str">
        <x:v>Vendor spend source transactions | illustrative sample</x:v>
      </x:c>
    </x:row>
    <x:row r="2" ht="23" customHeight="1">
      <x:c r="A2" s="2" t="str">
        <x:v>Replace yellow inputs. Normalized vendor and data checks are formula-driven through row 106.</x:v>
      </x:c>
    </x:row>
    <x:row r="3" ht="23" customHeight="1"/>
    <x:row r="4" ht="23" customHeight="1"/>
    <x:row r="5" ht="23" customHeight="1">
      <x:c r="A5" s="5" t="str">
        <x:v>Date</x:v>
      </x:c>
      <x:c r="B5" s="5" t="str">
        <x:v>Source vendor</x:v>
      </x:c>
      <x:c r="C5" s="5" t="str">
        <x:v>Normalized vendor</x:v>
      </x:c>
      <x:c r="D5" s="5" t="str">
        <x:v>Document</x:v>
      </x:c>
      <x:c r="E5" s="5" t="str">
        <x:v>Description</x:v>
      </x:c>
      <x:c r="F5" s="5" t="str">
        <x:v>Category</x:v>
      </x:c>
      <x:c r="G5" s="5" t="str">
        <x:v>Department</x:v>
      </x:c>
      <x:c r="H5" s="5" t="str">
        <x:v>Amount</x:v>
      </x:c>
      <x:c r="I5" s="5" t="str">
        <x:v>Currency</x:v>
      </x:c>
      <x:c r="J5" s="5" t="str">
        <x:v>Contract status</x:v>
      </x:c>
      <x:c r="K5" s="5" t="str">
        <x:v>Data check</x:v>
      </x:c>
      <x:c r="L5" s="5" t="str">
        <x:v>Source note</x:v>
      </x:c>
    </x:row>
    <x:row r="6" ht="23" customHeight="1">
      <x:c r="A6" s="8" t="n">
        <x:v>46037</x:v>
      </x:c>
      <x:c r="B6" s="7" t="str">
        <x:v>Apex Metals Inc.</x:v>
      </x:c>
      <x:c r="C6" s="7" t="str">
        <x:f>IF(B6="","",IFERROR(VLOOKUP(B6,'Vendor Map'!$A$5:$B$35,2,FALSE),"Unmapped"))</x:f>
        <x:v>Apex Metals</x:v>
      </x:c>
      <x:c r="D6" s="7" t="str">
        <x:v>INV-1001</x:v>
      </x:c>
      <x:c r="E6" s="7" t="str">
        <x:v>Steel assemblies</x:v>
      </x:c>
      <x:c r="F6" s="7" t="str">
        <x:v>Raw materials</x:v>
      </x:c>
      <x:c r="G6" s="7" t="str">
        <x:v>Operations</x:v>
      </x:c>
      <x:c r="H6" s="9" t="n">
        <x:v>118000</x:v>
      </x:c>
      <x:c r="I6" s="7" t="str">
        <x:v>USD</x:v>
      </x:c>
      <x:c r="J6" s="7" t="str">
        <x:v>Contract</x:v>
      </x:c>
      <x:c r="K6" s="7" t="str">
        <x:f>IF(B6="","",IF(OR(C6="Unmapped",D6="",F6="",H6="",I6="",J6=""),"CHECK","OK"))</x:f>
        <x:v>OK</x:v>
      </x:c>
      <x:c r="L6" s="7"/>
    </x:row>
    <x:row r="7" ht="23" customHeight="1">
      <x:c r="A7" s="8" t="n">
        <x:v>46130</x:v>
      </x:c>
      <x:c r="B7" s="7" t="str">
        <x:v>Apex Metals</x:v>
      </x:c>
      <x:c r="C7" s="7" t="str">
        <x:f>IF(B7="","",IFERROR(VLOOKUP(B7,'Vendor Map'!$A$5:$B$35,2,FALSE),"Unmapped"))</x:f>
        <x:v>Apex Metals</x:v>
      </x:c>
      <x:c r="D7" s="7" t="str">
        <x:v>INV-1128</x:v>
      </x:c>
      <x:c r="E7" s="7" t="str">
        <x:v>Steel assemblies</x:v>
      </x:c>
      <x:c r="F7" s="7" t="str">
        <x:v>Raw materials</x:v>
      </x:c>
      <x:c r="G7" s="7" t="str">
        <x:v>Operations</x:v>
      </x:c>
      <x:c r="H7" s="9" t="n">
        <x:v>102000</x:v>
      </x:c>
      <x:c r="I7" s="7" t="str">
        <x:v>USD</x:v>
      </x:c>
      <x:c r="J7" s="7" t="str">
        <x:v>Contract</x:v>
      </x:c>
      <x:c r="K7" s="7" t="str">
        <x:f>IF(B7="","",IF(OR(C7="Unmapped",D7="",F7="",H7="",I7="",J7=""),"CHECK","OK"))</x:f>
        <x:v>OK</x:v>
      </x:c>
      <x:c r="L7" s="7"/>
    </x:row>
    <x:row r="8" ht="23" customHeight="1">
      <x:c r="A8" s="8" t="n">
        <x:v>46245</x:v>
      </x:c>
      <x:c r="B8" s="7" t="str">
        <x:v>Apex Metals Inc.</x:v>
      </x:c>
      <x:c r="C8" s="7" t="str">
        <x:f>IF(B8="","",IFERROR(VLOOKUP(B8,'Vendor Map'!$A$5:$B$35,2,FALSE),"Unmapped"))</x:f>
        <x:v>Apex Metals</x:v>
      </x:c>
      <x:c r="D8" s="7" t="str">
        <x:v>INV-1297</x:v>
      </x:c>
      <x:c r="E8" s="7" t="str">
        <x:v>Steel assemblies</x:v>
      </x:c>
      <x:c r="F8" s="7" t="str">
        <x:v>Raw materials</x:v>
      </x:c>
      <x:c r="G8" s="7" t="str">
        <x:v>Operations</x:v>
      </x:c>
      <x:c r="H8" s="9" t="n">
        <x:v>60000</x:v>
      </x:c>
      <x:c r="I8" s="7" t="str">
        <x:v>USD</x:v>
      </x:c>
      <x:c r="J8" s="7" t="str">
        <x:v>Contract</x:v>
      </x:c>
      <x:c r="K8" s="7" t="str">
        <x:f>IF(B8="","",IF(OR(C8="Unmapped",D8="",F8="",H8="",I8="",J8=""),"CHECK","OK"))</x:f>
        <x:v>OK</x:v>
      </x:c>
      <x:c r="L8" s="7"/>
    </x:row>
    <x:row r="9" ht="23" customHeight="1">
      <x:c r="A9" s="8" t="n">
        <x:v>46055</x:v>
      </x:c>
      <x:c r="B9" s="7" t="str">
        <x:v>Northline Logistics</x:v>
      </x:c>
      <x:c r="C9" s="7" t="str">
        <x:f>IF(B9="","",IFERROR(VLOOKUP(B9,'Vendor Map'!$A$5:$B$35,2,FALSE),"Unmapped"))</x:f>
        <x:v>Northline Logistics</x:v>
      </x:c>
      <x:c r="D9" s="7" t="str">
        <x:v>NL-220</x:v>
      </x:c>
      <x:c r="E9" s="7" t="str">
        <x:v>Freight services</x:v>
      </x:c>
      <x:c r="F9" s="7" t="str">
        <x:v>Logistics</x:v>
      </x:c>
      <x:c r="G9" s="7" t="str">
        <x:v>Operations</x:v>
      </x:c>
      <x:c r="H9" s="9" t="n">
        <x:v>90000</x:v>
      </x:c>
      <x:c r="I9" s="7" t="str">
        <x:v>USD</x:v>
      </x:c>
      <x:c r="J9" s="7" t="str">
        <x:v>Contract</x:v>
      </x:c>
      <x:c r="K9" s="7" t="str">
        <x:f>IF(B9="","",IF(OR(C9="Unmapped",D9="",F9="",H9="",I9="",J9=""),"CHECK","OK"))</x:f>
        <x:v>OK</x:v>
      </x:c>
      <x:c r="L9" s="7"/>
    </x:row>
    <x:row r="10" ht="23" customHeight="1">
      <x:c r="A10" s="8" t="n">
        <x:v>46205</x:v>
      </x:c>
      <x:c r="B10" s="7" t="str">
        <x:v>Northline Logistics</x:v>
      </x:c>
      <x:c r="C10" s="7" t="str">
        <x:f>IF(B10="","",IFERROR(VLOOKUP(B10,'Vendor Map'!$A$5:$B$35,2,FALSE),"Unmapped"))</x:f>
        <x:v>Northline Logistics</x:v>
      </x:c>
      <x:c r="D10" s="7" t="str">
        <x:v>NL-389</x:v>
      </x:c>
      <x:c r="E10" s="7" t="str">
        <x:v>Freight services</x:v>
      </x:c>
      <x:c r="F10" s="7" t="str">
        <x:v>Logistics</x:v>
      </x:c>
      <x:c r="G10" s="7" t="str">
        <x:v>Operations</x:v>
      </x:c>
      <x:c r="H10" s="9" t="n">
        <x:v>85000</x:v>
      </x:c>
      <x:c r="I10" s="7" t="str">
        <x:v>USD</x:v>
      </x:c>
      <x:c r="J10" s="7" t="str">
        <x:v>Contract</x:v>
      </x:c>
      <x:c r="K10" s="7" t="str">
        <x:f>IF(B10="","",IF(OR(C10="Unmapped",D10="",F10="",H10="",I10="",J10=""),"CHECK","OK"))</x:f>
        <x:v>OK</x:v>
      </x:c>
      <x:c r="L10" s="7"/>
    </x:row>
    <x:row r="11" ht="23" customHeight="1">
      <x:c r="A11" s="8" t="n">
        <x:v>46089</x:v>
      </x:c>
      <x:c r="B11" s="7" t="str">
        <x:v>Helix Components</x:v>
      </x:c>
      <x:c r="C11" s="7" t="str">
        <x:f>IF(B11="","",IFERROR(VLOOKUP(B11,'Vendor Map'!$A$5:$B$35,2,FALSE),"Unmapped"))</x:f>
        <x:v>Helix Components</x:v>
      </x:c>
      <x:c r="D11" s="7" t="str">
        <x:v>HC-310</x:v>
      </x:c>
      <x:c r="E11" s="7" t="str">
        <x:v>Electronic components</x:v>
      </x:c>
      <x:c r="F11" s="7" t="str">
        <x:v>Components</x:v>
      </x:c>
      <x:c r="G11" s="7" t="str">
        <x:v>Operations</x:v>
      </x:c>
      <x:c r="H11" s="9" t="n">
        <x:v>70000</x:v>
      </x:c>
      <x:c r="I11" s="7" t="str">
        <x:v>USD</x:v>
      </x:c>
      <x:c r="J11" s="7" t="str">
        <x:v>Contract</x:v>
      </x:c>
      <x:c r="K11" s="7" t="str">
        <x:f>IF(B11="","",IF(OR(C11="Unmapped",D11="",F11="",H11="",I11="",J11=""),"CHECK","OK"))</x:f>
        <x:v>OK</x:v>
      </x:c>
      <x:c r="L11" s="7"/>
    </x:row>
    <x:row r="12" ht="23" customHeight="1">
      <x:c r="A12" s="8" t="n">
        <x:v>46273</x:v>
      </x:c>
      <x:c r="B12" s="7" t="str">
        <x:v>Helix Components</x:v>
      </x:c>
      <x:c r="C12" s="7" t="str">
        <x:f>IF(B12="","",IFERROR(VLOOKUP(B12,'Vendor Map'!$A$5:$B$35,2,FALSE),"Unmapped"))</x:f>
        <x:v>Helix Components</x:v>
      </x:c>
      <x:c r="D12" s="7" t="str">
        <x:v>HC-621</x:v>
      </x:c>
      <x:c r="E12" s="7" t="str">
        <x:v>Electronic components</x:v>
      </x:c>
      <x:c r="F12" s="7" t="str">
        <x:v>Components</x:v>
      </x:c>
      <x:c r="G12" s="7" t="str">
        <x:v>Operations</x:v>
      </x:c>
      <x:c r="H12" s="9" t="n">
        <x:v>60000</x:v>
      </x:c>
      <x:c r="I12" s="7" t="str">
        <x:v>USD</x:v>
      </x:c>
      <x:c r="J12" s="7" t="str">
        <x:v>Contract</x:v>
      </x:c>
      <x:c r="K12" s="7" t="str">
        <x:f>IF(B12="","",IF(OR(C12="Unmapped",D12="",F12="",H12="",I12="",J12=""),"CHECK","OK"))</x:f>
        <x:v>OK</x:v>
      </x:c>
      <x:c r="L12" s="7"/>
    </x:row>
    <x:row r="13" ht="23" customHeight="1">
      <x:c r="A13" s="8" t="n">
        <x:v>46095</x:v>
      </x:c>
      <x:c r="B13" s="7" t="str">
        <x:v>Cobalt Packaging</x:v>
      </x:c>
      <x:c r="C13" s="7" t="str">
        <x:f>IF(B13="","",IFERROR(VLOOKUP(B13,'Vendor Map'!$A$5:$B$35,2,FALSE),"Unmapped"))</x:f>
        <x:v>Cobalt Packaging</x:v>
      </x:c>
      <x:c r="D13" s="7" t="str">
        <x:v>CP-145</x:v>
      </x:c>
      <x:c r="E13" s="7" t="str">
        <x:v>Packaging materials</x:v>
      </x:c>
      <x:c r="F13" s="7" t="str">
        <x:v>Packaging</x:v>
      </x:c>
      <x:c r="G13" s="7" t="str">
        <x:v>Operations</x:v>
      </x:c>
      <x:c r="H13" s="9" t="n">
        <x:v>60000</x:v>
      </x:c>
      <x:c r="I13" s="7" t="str">
        <x:v>USD</x:v>
      </x:c>
      <x:c r="J13" s="7" t="str">
        <x:v>Contract</x:v>
      </x:c>
      <x:c r="K13" s="7" t="str">
        <x:f>IF(B13="","",IF(OR(C13="Unmapped",D13="",F13="",H13="",I13="",J13=""),"CHECK","OK"))</x:f>
        <x:v>OK</x:v>
      </x:c>
      <x:c r="L13" s="7"/>
    </x:row>
    <x:row r="14" ht="23" customHeight="1">
      <x:c r="A14" s="8" t="n">
        <x:v>46248</x:v>
      </x:c>
      <x:c r="B14" s="7" t="str">
        <x:v>Cobalt Packaging</x:v>
      </x:c>
      <x:c r="C14" s="7" t="str">
        <x:f>IF(B14="","",IFERROR(VLOOKUP(B14,'Vendor Map'!$A$5:$B$35,2,FALSE),"Unmapped"))</x:f>
        <x:v>Cobalt Packaging</x:v>
      </x:c>
      <x:c r="D14" s="7" t="str">
        <x:v>CP-455</x:v>
      </x:c>
      <x:c r="E14" s="7" t="str">
        <x:v>Packaging materials</x:v>
      </x:c>
      <x:c r="F14" s="7" t="str">
        <x:v>Packaging</x:v>
      </x:c>
      <x:c r="G14" s="7" t="str">
        <x:v>Operations</x:v>
      </x:c>
      <x:c r="H14" s="9" t="n">
        <x:v>50000</x:v>
      </x:c>
      <x:c r="I14" s="7" t="str">
        <x:v>USD</x:v>
      </x:c>
      <x:c r="J14" s="7" t="str">
        <x:v>Contract</x:v>
      </x:c>
      <x:c r="K14" s="7" t="str">
        <x:f>IF(B14="","",IF(OR(C14="Unmapped",D14="",F14="",H14="",I14="",J14=""),"CHECK","OK"))</x:f>
        <x:v>OK</x:v>
      </x:c>
      <x:c r="L14" s="7"/>
    </x:row>
    <x:row r="15" ht="23" customHeight="1">
      <x:c r="A15" s="8" t="n">
        <x:v>46115</x:v>
      </x:c>
      <x:c r="B15" s="7" t="str">
        <x:v>Vertex Industrial</x:v>
      </x:c>
      <x:c r="C15" s="7" t="str">
        <x:f>IF(B15="","",IFERROR(VLOOKUP(B15,'Vendor Map'!$A$5:$B$35,2,FALSE),"Unmapped"))</x:f>
        <x:v>Vertex Industrial</x:v>
      </x:c>
      <x:c r="D15" s="7" t="str">
        <x:v>VI-090</x:v>
      </x:c>
      <x:c r="E15" s="7" t="str">
        <x:v>MRO supplies</x:v>
      </x:c>
      <x:c r="F15" s="7" t="str">
        <x:v>MRO</x:v>
      </x:c>
      <x:c r="G15" s="7" t="str">
        <x:v>Facilities</x:v>
      </x:c>
      <x:c r="H15" s="9" t="n">
        <x:v>50000</x:v>
      </x:c>
      <x:c r="I15" s="7" t="str">
        <x:v>USD</x:v>
      </x:c>
      <x:c r="J15" s="7" t="str">
        <x:v>Contract</x:v>
      </x:c>
      <x:c r="K15" s="7" t="str">
        <x:f>IF(B15="","",IF(OR(C15="Unmapped",D15="",F15="",H15="",I15="",J15=""),"CHECK","OK"))</x:f>
        <x:v>OK</x:v>
      </x:c>
      <x:c r="L15" s="7"/>
    </x:row>
    <x:row r="16" ht="23" customHeight="1">
      <x:c r="A16" s="8" t="n">
        <x:v>46298</x:v>
      </x:c>
      <x:c r="B16" s="7" t="str">
        <x:v>Vertex Industrial</x:v>
      </x:c>
      <x:c r="C16" s="7" t="str">
        <x:f>IF(B16="","",IFERROR(VLOOKUP(B16,'Vendor Map'!$A$5:$B$35,2,FALSE),"Unmapped"))</x:f>
        <x:v>Vertex Industrial</x:v>
      </x:c>
      <x:c r="D16" s="7" t="str">
        <x:v>VI-302</x:v>
      </x:c>
      <x:c r="E16" s="7" t="str">
        <x:v>MRO supplies</x:v>
      </x:c>
      <x:c r="F16" s="7" t="str">
        <x:v>MRO</x:v>
      </x:c>
      <x:c r="G16" s="7" t="str">
        <x:v>Facilities</x:v>
      </x:c>
      <x:c r="H16" s="9" t="n">
        <x:v>45000</x:v>
      </x:c>
      <x:c r="I16" s="7" t="str">
        <x:v>USD</x:v>
      </x:c>
      <x:c r="J16" s="7" t="str">
        <x:v>Contract</x:v>
      </x:c>
      <x:c r="K16" s="7" t="str">
        <x:f>IF(B16="","",IF(OR(C16="Unmapped",D16="",F16="",H16="",I16="",J16=""),"CHECK","OK"))</x:f>
        <x:v>OK</x:v>
      </x:c>
      <x:c r="L16" s="7"/>
    </x:row>
    <x:row r="17" ht="23" customHeight="1">
      <x:c r="A17" s="8" t="n">
        <x:v>46074</x:v>
      </x:c>
      <x:c r="B17" s="7" t="str">
        <x:v>Atlas Software</x:v>
      </x:c>
      <x:c r="C17" s="7" t="str">
        <x:f>IF(B17="","",IFERROR(VLOOKUP(B17,'Vendor Map'!$A$5:$B$35,2,FALSE),"Unmapped"))</x:f>
        <x:v>Atlas Software</x:v>
      </x:c>
      <x:c r="D17" s="7" t="str">
        <x:v>AS-001</x:v>
      </x:c>
      <x:c r="E17" s="7" t="str">
        <x:v>Workflow licenses</x:v>
      </x:c>
      <x:c r="F17" s="7" t="str">
        <x:v>Software</x:v>
      </x:c>
      <x:c r="G17" s="7" t="str">
        <x:v>IT</x:v>
      </x:c>
      <x:c r="H17" s="9" t="n">
        <x:v>45000</x:v>
      </x:c>
      <x:c r="I17" s="7" t="str">
        <x:v>USD</x:v>
      </x:c>
      <x:c r="J17" s="7" t="str">
        <x:v>Contract</x:v>
      </x:c>
      <x:c r="K17" s="7" t="str">
        <x:f>IF(B17="","",IF(OR(C17="Unmapped",D17="",F17="",H17="",I17="",J17=""),"CHECK","OK"))</x:f>
        <x:v>OK</x:v>
      </x:c>
      <x:c r="L17" s="7"/>
    </x:row>
    <x:row r="18" ht="23" customHeight="1">
      <x:c r="A18" s="8" t="n">
        <x:v>46255</x:v>
      </x:c>
      <x:c r="B18" s="7" t="str">
        <x:v>Atlas Software</x:v>
      </x:c>
      <x:c r="C18" s="7" t="str">
        <x:f>IF(B18="","",IFERROR(VLOOKUP(B18,'Vendor Map'!$A$5:$B$35,2,FALSE),"Unmapped"))</x:f>
        <x:v>Atlas Software</x:v>
      </x:c>
      <x:c r="D18" s="7" t="str">
        <x:v>AS-002</x:v>
      </x:c>
      <x:c r="E18" s="7" t="str">
        <x:v>Workflow licenses</x:v>
      </x:c>
      <x:c r="F18" s="7" t="str">
        <x:v>Software</x:v>
      </x:c>
      <x:c r="G18" s="7" t="str">
        <x:v>IT</x:v>
      </x:c>
      <x:c r="H18" s="9" t="n">
        <x:v>30000</x:v>
      </x:c>
      <x:c r="I18" s="7" t="str">
        <x:v>USD</x:v>
      </x:c>
      <x:c r="J18" s="7" t="str">
        <x:v>Contract</x:v>
      </x:c>
      <x:c r="K18" s="7" t="str">
        <x:f>IF(B18="","",IF(OR(C18="Unmapped",D18="",F18="",H18="",I18="",J18=""),"CHECK","OK"))</x:f>
        <x:v>OK</x:v>
      </x:c>
      <x:c r="L18" s="7"/>
    </x:row>
    <x:row r="19" ht="23" customHeight="1">
      <x:c r="A19" s="8" t="n">
        <x:v>46151</x:v>
      </x:c>
      <x:c r="B19" s="7" t="str">
        <x:v>Atlas Cloud LLC</x:v>
      </x:c>
      <x:c r="C19" s="7" t="str">
        <x:f>IF(B19="","",IFERROR(VLOOKUP(B19,'Vendor Map'!$A$5:$B$35,2,FALSE),"Unmapped"))</x:f>
        <x:v>Atlas Cloud LLC</x:v>
      </x:c>
      <x:c r="D19" s="7" t="str">
        <x:v>AC-100</x:v>
      </x:c>
      <x:c r="E19" s="7" t="str">
        <x:v>Cloud collaboration</x:v>
      </x:c>
      <x:c r="F19" s="7" t="str">
        <x:v>Software</x:v>
      </x:c>
      <x:c r="G19" s="7" t="str">
        <x:v>IT</x:v>
      </x:c>
      <x:c r="H19" s="9" t="n">
        <x:v>30000</x:v>
      </x:c>
      <x:c r="I19" s="7" t="str">
        <x:v>USD</x:v>
      </x:c>
      <x:c r="J19" s="7" t="str">
        <x:v>Non-contract</x:v>
      </x:c>
      <x:c r="K19" s="7" t="str">
        <x:f>IF(B19="","",IF(OR(C19="Unmapped",D19="",F19="",H19="",I19="",J19=""),"CHECK","OK"))</x:f>
        <x:v>OK</x:v>
      </x:c>
      <x:c r="L19" s="7"/>
    </x:row>
    <x:row r="20" ht="23" customHeight="1">
      <x:c r="A20" s="8" t="n">
        <x:v>46335</x:v>
      </x:c>
      <x:c r="B20" s="7" t="str">
        <x:v>Atlas Cloud LLC</x:v>
      </x:c>
      <x:c r="C20" s="7" t="str">
        <x:f>IF(B20="","",IFERROR(VLOOKUP(B20,'Vendor Map'!$A$5:$B$35,2,FALSE),"Unmapped"))</x:f>
        <x:v>Atlas Cloud LLC</x:v>
      </x:c>
      <x:c r="D20" s="7" t="str">
        <x:v>AC-211</x:v>
      </x:c>
      <x:c r="E20" s="7" t="str">
        <x:v>Cloud collaboration</x:v>
      </x:c>
      <x:c r="F20" s="7" t="str">
        <x:v>Software</x:v>
      </x:c>
      <x:c r="G20" s="7" t="str">
        <x:v>IT</x:v>
      </x:c>
      <x:c r="H20" s="9" t="n">
        <x:v>22000</x:v>
      </x:c>
      <x:c r="I20" s="7" t="str">
        <x:v>USD</x:v>
      </x:c>
      <x:c r="J20" s="7" t="str">
        <x:v>Non-contract</x:v>
      </x:c>
      <x:c r="K20" s="7" t="str">
        <x:f>IF(B20="","",IF(OR(C20="Unmapped",D20="",F20="",H20="",I20="",J20=""),"CHECK","OK"))</x:f>
        <x:v>OK</x:v>
      </x:c>
      <x:c r="L20" s="7"/>
    </x:row>
    <x:row r="21" ht="23" customHeight="1">
      <x:c r="A21" s="8" t="n">
        <x:v>46139</x:v>
      </x:c>
      <x:c r="B21" s="7" t="str">
        <x:v>Delta Lab Supply</x:v>
      </x:c>
      <x:c r="C21" s="7" t="str">
        <x:f>IF(B21="","",IFERROR(VLOOKUP(B21,'Vendor Map'!$A$5:$B$35,2,FALSE),"Unmapped"))</x:f>
        <x:v>Delta Lab Supply</x:v>
      </x:c>
      <x:c r="D21" s="7" t="str">
        <x:v>DL-402</x:v>
      </x:c>
      <x:c r="E21" s="7" t="str">
        <x:v>Lab consumables</x:v>
      </x:c>
      <x:c r="F21" s="7" t="str">
        <x:v>Lab supplies</x:v>
      </x:c>
      <x:c r="G21" s="7" t="str">
        <x:v>R&amp;D</x:v>
      </x:c>
      <x:c r="H21" s="9" t="n">
        <x:v>35000</x:v>
      </x:c>
      <x:c r="I21" s="7" t="str">
        <x:v>USD</x:v>
      </x:c>
      <x:c r="J21" s="7" t="str">
        <x:v>Non-contract</x:v>
      </x:c>
      <x:c r="K21" s="7" t="str">
        <x:f>IF(B21="","",IF(OR(C21="Unmapped",D21="",F21="",H21="",I21="",J21=""),"CHECK","OK"))</x:f>
        <x:v>OK</x:v>
      </x:c>
      <x:c r="L21" s="7"/>
    </x:row>
    <x:row r="22" ht="23" customHeight="1">
      <x:c r="A22" s="8" t="n">
        <x:v>46322</x:v>
      </x:c>
      <x:c r="B22" s="7" t="str">
        <x:v>Delta Lab Supply</x:v>
      </x:c>
      <x:c r="C22" s="7" t="str">
        <x:f>IF(B22="","",IFERROR(VLOOKUP(B22,'Vendor Map'!$A$5:$B$35,2,FALSE),"Unmapped"))</x:f>
        <x:v>Delta Lab Supply</x:v>
      </x:c>
      <x:c r="D22" s="7" t="str">
        <x:v>DL-755</x:v>
      </x:c>
      <x:c r="E22" s="7" t="str">
        <x:v>Lab consumables</x:v>
      </x:c>
      <x:c r="F22" s="7" t="str">
        <x:v>Lab supplies</x:v>
      </x:c>
      <x:c r="G22" s="7" t="str">
        <x:v>R&amp;D</x:v>
      </x:c>
      <x:c r="H22" s="9" t="n">
        <x:v>28000</x:v>
      </x:c>
      <x:c r="I22" s="7" t="str">
        <x:v>USD</x:v>
      </x:c>
      <x:c r="J22" s="7" t="str">
        <x:v>Non-contract</x:v>
      </x:c>
      <x:c r="K22" s="7" t="str">
        <x:f>IF(B22="","",IF(OR(C22="Unmapped",D22="",F22="",H22="",I22="",J22=""),"CHECK","OK"))</x:f>
        <x:v>OK</x:v>
      </x:c>
      <x:c r="L22" s="7"/>
    </x:row>
    <x:row r="23" ht="23" customHeight="1">
      <x:c r="A23" s="8" t="n">
        <x:v>46178</x:v>
      </x:c>
      <x:c r="B23" s="7" t="str">
        <x:v>Cedar Office</x:v>
      </x:c>
      <x:c r="C23" s="7" t="str">
        <x:f>IF(B23="","",IFERROR(VLOOKUP(B23,'Vendor Map'!$A$5:$B$35,2,FALSE),"Unmapped"))</x:f>
        <x:v>Cedar Office</x:v>
      </x:c>
      <x:c r="D23" s="7" t="str">
        <x:v>CO-203</x:v>
      </x:c>
      <x:c r="E23" s="7" t="str">
        <x:v>Office supplies</x:v>
      </x:c>
      <x:c r="F23" s="7" t="str">
        <x:v>Office</x:v>
      </x:c>
      <x:c r="G23" s="7" t="str">
        <x:v>G&amp;A</x:v>
      </x:c>
      <x:c r="H23" s="9" t="n">
        <x:v>28000</x:v>
      </x:c>
      <x:c r="I23" s="7" t="str">
        <x:v>USD</x:v>
      </x:c>
      <x:c r="J23" s="7" t="str">
        <x:v>Non-contract</x:v>
      </x:c>
      <x:c r="K23" s="7" t="str">
        <x:f>IF(B23="","",IF(OR(C23="Unmapped",D23="",F23="",H23="",I23="",J23=""),"CHECK","OK"))</x:f>
        <x:v>OK</x:v>
      </x:c>
      <x:c r="L23" s="7"/>
    </x:row>
    <x:row r="24" ht="23" customHeight="1">
      <x:c r="A24" s="8" t="n">
        <x:v>46361</x:v>
      </x:c>
      <x:c r="B24" s="7" t="str">
        <x:v>Cedar Office</x:v>
      </x:c>
      <x:c r="C24" s="7" t="str">
        <x:f>IF(B24="","",IFERROR(VLOOKUP(B24,'Vendor Map'!$A$5:$B$35,2,FALSE),"Unmapped"))</x:f>
        <x:v>Cedar Office</x:v>
      </x:c>
      <x:c r="D24" s="7" t="str">
        <x:v>CO-580</x:v>
      </x:c>
      <x:c r="E24" s="7" t="str">
        <x:v>Office supplies</x:v>
      </x:c>
      <x:c r="F24" s="7" t="str">
        <x:v>Office</x:v>
      </x:c>
      <x:c r="G24" s="7" t="str">
        <x:v>G&amp;A</x:v>
      </x:c>
      <x:c r="H24" s="9" t="n">
        <x:v>20000</x:v>
      </x:c>
      <x:c r="I24" s="7" t="str">
        <x:v>USD</x:v>
      </x:c>
      <x:c r="J24" s="7" t="str">
        <x:v>Non-contract</x:v>
      </x:c>
      <x:c r="K24" s="7" t="str">
        <x:f>IF(B24="","",IF(OR(C24="Unmapped",D24="",F24="",H24="",I24="",J24=""),"CHECK","OK"))</x:f>
        <x:v>OK</x:v>
      </x:c>
      <x:c r="L24" s="7"/>
    </x:row>
    <x:row r="25" ht="23" customHeight="1">
      <x:c r="A25" s="8" t="n">
        <x:v>46189</x:v>
      </x:c>
      <x:c r="B25" s="7" t="str">
        <x:v>Orion MRO</x:v>
      </x:c>
      <x:c r="C25" s="7" t="str">
        <x:f>IF(B25="","",IFERROR(VLOOKUP(B25,'Vendor Map'!$A$5:$B$35,2,FALSE),"Unmapped"))</x:f>
        <x:v>Orion MRO</x:v>
      </x:c>
      <x:c r="D25" s="7" t="str">
        <x:v>OM-188</x:v>
      </x:c>
      <x:c r="E25" s="7" t="str">
        <x:v>Repair parts</x:v>
      </x:c>
      <x:c r="F25" s="7" t="str">
        <x:v>MRO</x:v>
      </x:c>
      <x:c r="G25" s="7" t="str">
        <x:v>Facilities</x:v>
      </x:c>
      <x:c r="H25" s="9" t="n">
        <x:v>20000</x:v>
      </x:c>
      <x:c r="I25" s="7" t="str">
        <x:v>USD</x:v>
      </x:c>
      <x:c r="J25" s="7" t="str">
        <x:v>Contract</x:v>
      </x:c>
      <x:c r="K25" s="7" t="str">
        <x:f>IF(B25="","",IF(OR(C25="Unmapped",D25="",F25="",H25="",I25="",J25=""),"CHECK","OK"))</x:f>
        <x:v>OK</x:v>
      </x:c>
      <x:c r="L25" s="7"/>
    </x:row>
    <x:row r="26" ht="23" customHeight="1">
      <x:c r="A26" s="8" t="n">
        <x:v>46372</x:v>
      </x:c>
      <x:c r="B26" s="7" t="str">
        <x:v>Orion MRO</x:v>
      </x:c>
      <x:c r="C26" s="7" t="str">
        <x:f>IF(B26="","",IFERROR(VLOOKUP(B26,'Vendor Map'!$A$5:$B$35,2,FALSE),"Unmapped"))</x:f>
        <x:v>Orion MRO</x:v>
      </x:c>
      <x:c r="D26" s="7" t="str">
        <x:v>OM-490</x:v>
      </x:c>
      <x:c r="E26" s="7" t="str">
        <x:v>Repair parts</x:v>
      </x:c>
      <x:c r="F26" s="7" t="str">
        <x:v>MRO</x:v>
      </x:c>
      <x:c r="G26" s="7" t="str">
        <x:v>Facilities</x:v>
      </x:c>
      <x:c r="H26" s="9" t="n">
        <x:v>17000</x:v>
      </x:c>
      <x:c r="I26" s="7" t="str">
        <x:v>USD</x:v>
      </x:c>
      <x:c r="J26" s="7" t="str">
        <x:v>Contract</x:v>
      </x:c>
      <x:c r="K26" s="7" t="str">
        <x:f>IF(B26="","",IF(OR(C26="Unmapped",D26="",F26="",H26="",I26="",J26=""),"CHECK","OK"))</x:f>
        <x:v>OK</x:v>
      </x:c>
      <x:c r="L26" s="7"/>
    </x:row>
    <x:row r="27" ht="23" customHeight="1">
      <x:c r="A27" s="8" t="n">
        <x:v>46110</x:v>
      </x:c>
      <x:c r="B27" s="7" t="str">
        <x:v>Bright Travel</x:v>
      </x:c>
      <x:c r="C27" s="7" t="str">
        <x:f>IF(B27="","",IFERROR(VLOOKUP(B27,'Vendor Map'!$A$5:$B$35,2,FALSE),"Unmapped"))</x:f>
        <x:v>Bright Travel</x:v>
      </x:c>
      <x:c r="D27" s="7" t="str">
        <x:v>BT-087</x:v>
      </x:c>
      <x:c r="E27" s="7" t="str">
        <x:v>Business travel</x:v>
      </x:c>
      <x:c r="F27" s="7" t="str">
        <x:v>Travel</x:v>
      </x:c>
      <x:c r="G27" s="7" t="str">
        <x:v>G&amp;A</x:v>
      </x:c>
      <x:c r="H27" s="9" t="n">
        <x:v>16000</x:v>
      </x:c>
      <x:c r="I27" s="7" t="str">
        <x:v>USD</x:v>
      </x:c>
      <x:c r="J27" s="7" t="str">
        <x:v>Non-contract</x:v>
      </x:c>
      <x:c r="K27" s="7" t="str">
        <x:f>IF(B27="","",IF(OR(C27="Unmapped",D27="",F27="",H27="",I27="",J27=""),"CHECK","OK"))</x:f>
        <x:v>OK</x:v>
      </x:c>
      <x:c r="L27" s="7"/>
    </x:row>
    <x:row r="28" ht="23" customHeight="1">
      <x:c r="A28" s="8" t="n">
        <x:v>46294</x:v>
      </x:c>
      <x:c r="B28" s="7" t="str">
        <x:v>Bright Travel</x:v>
      </x:c>
      <x:c r="C28" s="7" t="str">
        <x:f>IF(B28="","",IFERROR(VLOOKUP(B28,'Vendor Map'!$A$5:$B$35,2,FALSE),"Unmapped"))</x:f>
        <x:v>Bright Travel</x:v>
      </x:c>
      <x:c r="D28" s="7" t="str">
        <x:v>BT-311</x:v>
      </x:c>
      <x:c r="E28" s="7" t="str">
        <x:v>Business travel</x:v>
      </x:c>
      <x:c r="F28" s="7" t="str">
        <x:v>Travel</x:v>
      </x:c>
      <x:c r="G28" s="7" t="str">
        <x:v>G&amp;A</x:v>
      </x:c>
      <x:c r="H28" s="9" t="n">
        <x:v>12000</x:v>
      </x:c>
      <x:c r="I28" s="7" t="str">
        <x:v>USD</x:v>
      </x:c>
      <x:c r="J28" s="7" t="str">
        <x:v>Non-contract</x:v>
      </x:c>
      <x:c r="K28" s="7" t="str">
        <x:f>IF(B28="","",IF(OR(C28="Unmapped",D28="",F28="",H28="",I28="",J28=""),"CHECK","OK"))</x:f>
        <x:v>OK</x:v>
      </x:c>
      <x:c r="L28" s="7"/>
    </x:row>
    <x:row r="29" ht="23" customHeight="1">
      <x:c r="A29" s="8" t="n">
        <x:v>46065</x:v>
      </x:c>
      <x:c r="B29" s="7" t="str">
        <x:v>Pine Safety</x:v>
      </x:c>
      <x:c r="C29" s="7" t="str">
        <x:f>IF(B29="","",IFERROR(VLOOKUP(B29,'Vendor Map'!$A$5:$B$35,2,FALSE),"Unmapped"))</x:f>
        <x:v>Pine Safety</x:v>
      </x:c>
      <x:c r="D29" s="7" t="str">
        <x:v>PS-040</x:v>
      </x:c>
      <x:c r="E29" s="7" t="str">
        <x:v>Safety equipment</x:v>
      </x:c>
      <x:c r="F29" s="7" t="str">
        <x:v>Safety</x:v>
      </x:c>
      <x:c r="G29" s="7" t="str">
        <x:v>Operations</x:v>
      </x:c>
      <x:c r="H29" s="9" t="n">
        <x:v>18000</x:v>
      </x:c>
      <x:c r="I29" s="7" t="str">
        <x:v>USD</x:v>
      </x:c>
      <x:c r="J29" s="7" t="str">
        <x:v>Non-contract</x:v>
      </x:c>
      <x:c r="K29" s="7" t="str">
        <x:f>IF(B29="","",IF(OR(C29="Unmapped",D29="",F29="",H29="",I29="",J29=""),"CHECK","OK"))</x:f>
        <x:v>OK</x:v>
      </x:c>
      <x:c r="L29" s="7"/>
    </x:row>
    <x:row r="30" ht="23" customHeight="1">
      <x:c r="A30" s="8" t="n">
        <x:v>46124</x:v>
      </x:c>
      <x:c r="B30" s="7" t="str">
        <x:v>WestCom</x:v>
      </x:c>
      <x:c r="C30" s="7" t="str">
        <x:f>IF(B30="","",IFERROR(VLOOKUP(B30,'Vendor Map'!$A$5:$B$35,2,FALSE),"Unmapped"))</x:f>
        <x:v>WestCom</x:v>
      </x:c>
      <x:c r="D30" s="7" t="str">
        <x:v>WC-034</x:v>
      </x:c>
      <x:c r="E30" s="7" t="str">
        <x:v>Telecom services</x:v>
      </x:c>
      <x:c r="F30" s="7" t="str">
        <x:v>Telecom</x:v>
      </x:c>
      <x:c r="G30" s="7" t="str">
        <x:v>IT</x:v>
      </x:c>
      <x:c r="H30" s="9" t="n">
        <x:v>15000</x:v>
      </x:c>
      <x:c r="I30" s="7" t="str">
        <x:v>USD</x:v>
      </x:c>
      <x:c r="J30" s="7" t="str">
        <x:v>Non-contract</x:v>
      </x:c>
      <x:c r="K30" s="7" t="str">
        <x:f>IF(B30="","",IF(OR(C30="Unmapped",D30="",F30="",H30="",I30="",J30=""),"CHECK","OK"))</x:f>
        <x:v>OK</x:v>
      </x:c>
      <x:c r="L30" s="7"/>
    </x:row>
    <x:row r="31" ht="23" customHeight="1">
      <x:c r="A31" s="8" t="n">
        <x:v>46154</x:v>
      </x:c>
      <x:c r="B31" s="7" t="str">
        <x:v>Metro Print</x:v>
      </x:c>
      <x:c r="C31" s="7" t="str">
        <x:f>IF(B31="","",IFERROR(VLOOKUP(B31,'Vendor Map'!$A$5:$B$35,2,FALSE),"Unmapped"))</x:f>
        <x:v>Metro Print</x:v>
      </x:c>
      <x:c r="D31" s="7" t="str">
        <x:v>MP-102</x:v>
      </x:c>
      <x:c r="E31" s="7" t="str">
        <x:v>Printed materials</x:v>
      </x:c>
      <x:c r="F31" s="7" t="str">
        <x:v>Marketing</x:v>
      </x:c>
      <x:c r="G31" s="7" t="str">
        <x:v>Marketing</x:v>
      </x:c>
      <x:c r="H31" s="9" t="n">
        <x:v>12000</x:v>
      </x:c>
      <x:c r="I31" s="7" t="str">
        <x:v>USD</x:v>
      </x:c>
      <x:c r="J31" s="7" t="str">
        <x:v>Non-contract</x:v>
      </x:c>
      <x:c r="K31" s="7" t="str">
        <x:f>IF(B31="","",IF(OR(C31="Unmapped",D31="",F31="",H31="",I31="",J31=""),"CHECK","OK"))</x:f>
        <x:v>OK</x:v>
      </x:c>
      <x:c r="L31" s="7"/>
    </x:row>
    <x:row r="32" ht="23" customHeight="1">
      <x:c r="A32" s="8" t="n">
        <x:v>46185</x:v>
      </x:c>
      <x:c r="B32" s="7" t="str">
        <x:v>QuickSource</x:v>
      </x:c>
      <x:c r="C32" s="7" t="str">
        <x:f>IF(B32="","",IFERROR(VLOOKUP(B32,'Vendor Map'!$A$5:$B$35,2,FALSE),"Unmapped"))</x:f>
        <x:v>QuickSource</x:v>
      </x:c>
      <x:c r="D32" s="7" t="str">
        <x:v>QS-020</x:v>
      </x:c>
      <x:c r="E32" s="7" t="str">
        <x:v>Ad hoc supplies</x:v>
      </x:c>
      <x:c r="F32" s="7" t="str">
        <x:v>MRO</x:v>
      </x:c>
      <x:c r="G32" s="7" t="str">
        <x:v>Facilities</x:v>
      </x:c>
      <x:c r="H32" s="9" t="n">
        <x:v>10000</x:v>
      </x:c>
      <x:c r="I32" s="7" t="str">
        <x:v>USD</x:v>
      </x:c>
      <x:c r="J32" s="7" t="str">
        <x:v>Non-contract</x:v>
      </x:c>
      <x:c r="K32" s="7" t="str">
        <x:f>IF(B32="","",IF(OR(C32="Unmapped",D32="",F32="",H32="",I32="",J32=""),"CHECK","OK"))</x:f>
        <x:v>OK</x:v>
      </x:c>
      <x:c r="L32" s="7"/>
    </x:row>
    <x:row r="33" ht="23" customHeight="1">
      <x:c r="A33" s="8" t="n">
        <x:v>46215</x:v>
      </x:c>
      <x:c r="B33" s="7" t="str">
        <x:v>Local Equipment</x:v>
      </x:c>
      <x:c r="C33" s="7" t="str">
        <x:f>IF(B33="","",IFERROR(VLOOKUP(B33,'Vendor Map'!$A$5:$B$35,2,FALSE),"Unmapped"))</x:f>
        <x:v>Local Equipment</x:v>
      </x:c>
      <x:c r="D33" s="7" t="str">
        <x:v>LE-771</x:v>
      </x:c>
      <x:c r="E33" s="7" t="str">
        <x:v>Equipment rental</x:v>
      </x:c>
      <x:c r="F33" s="7" t="str">
        <x:v>Equipment</x:v>
      </x:c>
      <x:c r="G33" s="7" t="str">
        <x:v>Operations</x:v>
      </x:c>
      <x:c r="H33" s="9" t="n">
        <x:v>9000</x:v>
      </x:c>
      <x:c r="I33" s="7" t="str">
        <x:v>USD</x:v>
      </x:c>
      <x:c r="J33" s="7" t="str">
        <x:v>Non-contract</x:v>
      </x:c>
      <x:c r="K33" s="7" t="str">
        <x:f>IF(B33="","",IF(OR(C33="Unmapped",D33="",F33="",H33="",I33="",J33=""),"CHECK","OK"))</x:f>
        <x:v>OK</x:v>
      </x:c>
      <x:c r="L33" s="7"/>
    </x:row>
    <x:row r="34" ht="23" customHeight="1">
      <x:c r="A34" s="8" t="n">
        <x:v>46246</x:v>
      </x:c>
      <x:c r="B34" s="7" t="str">
        <x:v>Nova Catering</x:v>
      </x:c>
      <x:c r="C34" s="7" t="str">
        <x:f>IF(B34="","",IFERROR(VLOOKUP(B34,'Vendor Map'!$A$5:$B$35,2,FALSE),"Unmapped"))</x:f>
        <x:v>Nova Catering</x:v>
      </x:c>
      <x:c r="D34" s="7" t="str">
        <x:v>NC-115</x:v>
      </x:c>
      <x:c r="E34" s="7" t="str">
        <x:v>Team catering</x:v>
      </x:c>
      <x:c r="F34" s="7" t="str">
        <x:v>Catering</x:v>
      </x:c>
      <x:c r="G34" s="7" t="str">
        <x:v>G&amp;A</x:v>
      </x:c>
      <x:c r="H34" s="9" t="n">
        <x:v>8000</x:v>
      </x:c>
      <x:c r="I34" s="7" t="str">
        <x:v>USD</x:v>
      </x:c>
      <x:c r="J34" s="7" t="str">
        <x:v>Non-contract</x:v>
      </x:c>
      <x:c r="K34" s="7" t="str">
        <x:f>IF(B34="","",IF(OR(C34="Unmapped",D34="",F34="",H34="",I34="",J34=""),"CHECK","OK"))</x:f>
        <x:v>OK</x:v>
      </x:c>
      <x:c r="L34" s="7"/>
    </x:row>
    <x:row r="35" ht="23" customHeight="1">
      <x:c r="A35" s="8" t="n">
        <x:v>46277</x:v>
      </x:c>
      <x:c r="B35" s="7" t="str">
        <x:v>FieldWorks</x:v>
      </x:c>
      <x:c r="C35" s="7" t="str">
        <x:f>IF(B35="","",IFERROR(VLOOKUP(B35,'Vendor Map'!$A$5:$B$35,2,FALSE),"Unmapped"))</x:f>
        <x:v>FieldWorks</x:v>
      </x:c>
      <x:c r="D35" s="7" t="str">
        <x:v>FW-009</x:v>
      </x:c>
      <x:c r="E35" s="7" t="str">
        <x:v>Field services</x:v>
      </x:c>
      <x:c r="F35" s="7" t="str">
        <x:v>Services</x:v>
      </x:c>
      <x:c r="G35" s="7" t="str">
        <x:v>Operations</x:v>
      </x:c>
      <x:c r="H35" s="9" t="n">
        <x:v>7000</x:v>
      </x:c>
      <x:c r="I35" s="7" t="str">
        <x:v>USD</x:v>
      </x:c>
      <x:c r="J35" s="7" t="str">
        <x:v>Non-contract</x:v>
      </x:c>
      <x:c r="K35" s="7" t="str">
        <x:f>IF(B35="","",IF(OR(C35="Unmapped",D35="",F35="",H35="",I35="",J35=""),"CHECK","OK"))</x:f>
        <x:v>OK</x:v>
      </x:c>
      <x:c r="L35" s="7"/>
    </x:row>
    <x:row r="36" ht="23" customHeight="1">
      <x:c r="A36" s="8" t="n">
        <x:v>46307</x:v>
      </x:c>
      <x:c r="B36" s="7" t="str">
        <x:v>Small Purchases Co.</x:v>
      </x:c>
      <x:c r="C36" s="7" t="str">
        <x:f>IF(B36="","",IFERROR(VLOOKUP(B36,'Vendor Map'!$A$5:$B$35,2,FALSE),"Unmapped"))</x:f>
        <x:v>Small Purchases Co.</x:v>
      </x:c>
      <x:c r="D36" s="7" t="str">
        <x:v>SP-015</x:v>
      </x:c>
      <x:c r="E36" s="7" t="str">
        <x:v>Miscellaneous purchases</x:v>
      </x:c>
      <x:c r="F36" s="7" t="str">
        <x:v>Other</x:v>
      </x:c>
      <x:c r="G36" s="7" t="str">
        <x:v>G&amp;A</x:v>
      </x:c>
      <x:c r="H36" s="9" t="n">
        <x:v>6000</x:v>
      </x:c>
      <x:c r="I36" s="7" t="str">
        <x:v>USD</x:v>
      </x:c>
      <x:c r="J36" s="7" t="str">
        <x:v>Non-contract</x:v>
      </x:c>
      <x:c r="K36" s="7" t="str">
        <x:f>IF(B36="","",IF(OR(C36="Unmapped",D36="",F36="",H36="",I36="",J36=""),"CHECK","OK"))</x:f>
        <x:v>OK</x:v>
      </x:c>
      <x:c r="L36" s="7"/>
    </x:row>
    <x:row r="37" ht="23" customHeight="1">
      <x:c r="A37" s="8"/>
      <x:c r="B37" s="7"/>
      <x:c r="C37" s="7" t="str">
        <x:f>IF(B37="","",IFERROR(VLOOKUP(B37,'Vendor Map'!$A$5:$B$35,2,FALSE),"Unmapped"))</x:f>
      </x:c>
      <x:c r="D37" s="7"/>
      <x:c r="E37" s="7"/>
      <x:c r="F37" s="7"/>
      <x:c r="G37" s="7"/>
      <x:c r="H37" s="9"/>
      <x:c r="I37" s="7"/>
      <x:c r="J37" s="7"/>
      <x:c r="K37" s="7" t="str">
        <x:f>IF(B37="","",IF(OR(C37="Unmapped",D37="",F37="",H37="",I37="",J37=""),"CHECK","OK"))</x:f>
      </x:c>
      <x:c r="L37" s="7"/>
    </x:row>
    <x:row r="38" ht="23" customHeight="1">
      <x:c r="A38" s="8"/>
      <x:c r="B38" s="7"/>
      <x:c r="C38" s="7" t="str">
        <x:f>IF(B38="","",IFERROR(VLOOKUP(B38,'Vendor Map'!$A$5:$B$35,2,FALSE),"Unmapped"))</x:f>
      </x:c>
      <x:c r="D38" s="7"/>
      <x:c r="E38" s="7"/>
      <x:c r="F38" s="7"/>
      <x:c r="G38" s="7"/>
      <x:c r="H38" s="9"/>
      <x:c r="I38" s="7"/>
      <x:c r="J38" s="7"/>
      <x:c r="K38" s="7" t="str">
        <x:f>IF(B38="","",IF(OR(C38="Unmapped",D38="",F38="",H38="",I38="",J38=""),"CHECK","OK"))</x:f>
      </x:c>
      <x:c r="L38" s="7"/>
    </x:row>
    <x:row r="39" ht="23" customHeight="1">
      <x:c r="A39" s="8"/>
      <x:c r="B39" s="7"/>
      <x:c r="C39" s="7" t="str">
        <x:f>IF(B39="","",IFERROR(VLOOKUP(B39,'Vendor Map'!$A$5:$B$35,2,FALSE),"Unmapped"))</x:f>
      </x:c>
      <x:c r="D39" s="7"/>
      <x:c r="E39" s="7"/>
      <x:c r="F39" s="7"/>
      <x:c r="G39" s="7"/>
      <x:c r="H39" s="9"/>
      <x:c r="I39" s="7"/>
      <x:c r="J39" s="7"/>
      <x:c r="K39" s="7" t="str">
        <x:f>IF(B39="","",IF(OR(C39="Unmapped",D39="",F39="",H39="",I39="",J39=""),"CHECK","OK"))</x:f>
      </x:c>
      <x:c r="L39" s="7"/>
    </x:row>
    <x:row r="40" ht="23" customHeight="1">
      <x:c r="A40" s="8"/>
      <x:c r="B40" s="7"/>
      <x:c r="C40" s="7" t="str">
        <x:f>IF(B40="","",IFERROR(VLOOKUP(B40,'Vendor Map'!$A$5:$B$35,2,FALSE),"Unmapped"))</x:f>
      </x:c>
      <x:c r="D40" s="7"/>
      <x:c r="E40" s="7"/>
      <x:c r="F40" s="7"/>
      <x:c r="G40" s="7"/>
      <x:c r="H40" s="9"/>
      <x:c r="I40" s="7"/>
      <x:c r="J40" s="7"/>
      <x:c r="K40" s="7" t="str">
        <x:f>IF(B40="","",IF(OR(C40="Unmapped",D40="",F40="",H40="",I40="",J40=""),"CHECK","OK"))</x:f>
      </x:c>
      <x:c r="L40" s="7"/>
    </x:row>
    <x:row r="41" ht="23" customHeight="1">
      <x:c r="A41" s="8"/>
      <x:c r="B41" s="7"/>
      <x:c r="C41" s="7" t="str">
        <x:f>IF(B41="","",IFERROR(VLOOKUP(B41,'Vendor Map'!$A$5:$B$35,2,FALSE),"Unmapped"))</x:f>
      </x:c>
      <x:c r="D41" s="7"/>
      <x:c r="E41" s="7"/>
      <x:c r="F41" s="7"/>
      <x:c r="G41" s="7"/>
      <x:c r="H41" s="9"/>
      <x:c r="I41" s="7"/>
      <x:c r="J41" s="7"/>
      <x:c r="K41" s="7" t="str">
        <x:f>IF(B41="","",IF(OR(C41="Unmapped",D41="",F41="",H41="",I41="",J41=""),"CHECK","OK"))</x:f>
      </x:c>
      <x:c r="L41" s="7"/>
    </x:row>
    <x:row r="42" ht="23" customHeight="1">
      <x:c r="A42" s="8"/>
      <x:c r="B42" s="7"/>
      <x:c r="C42" s="7" t="str">
        <x:f>IF(B42="","",IFERROR(VLOOKUP(B42,'Vendor Map'!$A$5:$B$35,2,FALSE),"Unmapped"))</x:f>
      </x:c>
      <x:c r="D42" s="7"/>
      <x:c r="E42" s="7"/>
      <x:c r="F42" s="7"/>
      <x:c r="G42" s="7"/>
      <x:c r="H42" s="9"/>
      <x:c r="I42" s="7"/>
      <x:c r="J42" s="7"/>
      <x:c r="K42" s="7" t="str">
        <x:f>IF(B42="","",IF(OR(C42="Unmapped",D42="",F42="",H42="",I42="",J42=""),"CHECK","OK"))</x:f>
      </x:c>
      <x:c r="L42" s="7"/>
    </x:row>
    <x:row r="43" ht="23" customHeight="1">
      <x:c r="A43" s="8"/>
      <x:c r="B43" s="7"/>
      <x:c r="C43" s="7" t="str">
        <x:f>IF(B43="","",IFERROR(VLOOKUP(B43,'Vendor Map'!$A$5:$B$35,2,FALSE),"Unmapped"))</x:f>
      </x:c>
      <x:c r="D43" s="7"/>
      <x:c r="E43" s="7"/>
      <x:c r="F43" s="7"/>
      <x:c r="G43" s="7"/>
      <x:c r="H43" s="9"/>
      <x:c r="I43" s="7"/>
      <x:c r="J43" s="7"/>
      <x:c r="K43" s="7" t="str">
        <x:f>IF(B43="","",IF(OR(C43="Unmapped",D43="",F43="",H43="",I43="",J43=""),"CHECK","OK"))</x:f>
      </x:c>
      <x:c r="L43" s="7"/>
    </x:row>
    <x:row r="44" ht="23" customHeight="1">
      <x:c r="A44" s="8"/>
      <x:c r="B44" s="7"/>
      <x:c r="C44" s="7" t="str">
        <x:f>IF(B44="","",IFERROR(VLOOKUP(B44,'Vendor Map'!$A$5:$B$35,2,FALSE),"Unmapped"))</x:f>
      </x:c>
      <x:c r="D44" s="7"/>
      <x:c r="E44" s="7"/>
      <x:c r="F44" s="7"/>
      <x:c r="G44" s="7"/>
      <x:c r="H44" s="9"/>
      <x:c r="I44" s="7"/>
      <x:c r="J44" s="7"/>
      <x:c r="K44" s="7" t="str">
        <x:f>IF(B44="","",IF(OR(C44="Unmapped",D44="",F44="",H44="",I44="",J44=""),"CHECK","OK"))</x:f>
      </x:c>
      <x:c r="L44" s="7"/>
    </x:row>
    <x:row r="45" ht="23" customHeight="1">
      <x:c r="A45" s="8"/>
      <x:c r="B45" s="7"/>
      <x:c r="C45" s="7" t="str">
        <x:f>IF(B45="","",IFERROR(VLOOKUP(B45,'Vendor Map'!$A$5:$B$35,2,FALSE),"Unmapped"))</x:f>
      </x:c>
      <x:c r="D45" s="7"/>
      <x:c r="E45" s="7"/>
      <x:c r="F45" s="7"/>
      <x:c r="G45" s="7"/>
      <x:c r="H45" s="9"/>
      <x:c r="I45" s="7"/>
      <x:c r="J45" s="7"/>
      <x:c r="K45" s="7" t="str">
        <x:f>IF(B45="","",IF(OR(C45="Unmapped",D45="",F45="",H45="",I45="",J45=""),"CHECK","OK"))</x:f>
      </x:c>
      <x:c r="L45" s="7"/>
    </x:row>
    <x:row r="46" ht="23" customHeight="1">
      <x:c r="A46" s="8"/>
      <x:c r="B46" s="7"/>
      <x:c r="C46" s="7" t="str">
        <x:f>IF(B46="","",IFERROR(VLOOKUP(B46,'Vendor Map'!$A$5:$B$35,2,FALSE),"Unmapped"))</x:f>
      </x:c>
      <x:c r="D46" s="7"/>
      <x:c r="E46" s="7"/>
      <x:c r="F46" s="7"/>
      <x:c r="G46" s="7"/>
      <x:c r="H46" s="9"/>
      <x:c r="I46" s="7"/>
      <x:c r="J46" s="7"/>
      <x:c r="K46" s="7" t="str">
        <x:f>IF(B46="","",IF(OR(C46="Unmapped",D46="",F46="",H46="",I46="",J46=""),"CHECK","OK"))</x:f>
      </x:c>
      <x:c r="L46" s="7"/>
    </x:row>
    <x:row r="47" ht="23" customHeight="1">
      <x:c r="A47" s="8"/>
      <x:c r="B47" s="7"/>
      <x:c r="C47" s="7" t="str">
        <x:f>IF(B47="","",IFERROR(VLOOKUP(B47,'Vendor Map'!$A$5:$B$35,2,FALSE),"Unmapped"))</x:f>
      </x:c>
      <x:c r="D47" s="7"/>
      <x:c r="E47" s="7"/>
      <x:c r="F47" s="7"/>
      <x:c r="G47" s="7"/>
      <x:c r="H47" s="9"/>
      <x:c r="I47" s="7"/>
      <x:c r="J47" s="7"/>
      <x:c r="K47" s="7" t="str">
        <x:f>IF(B47="","",IF(OR(C47="Unmapped",D47="",F47="",H47="",I47="",J47=""),"CHECK","OK"))</x:f>
      </x:c>
      <x:c r="L47" s="7"/>
    </x:row>
    <x:row r="48" ht="23" customHeight="1">
      <x:c r="A48" s="8"/>
      <x:c r="B48" s="7"/>
      <x:c r="C48" s="7" t="str">
        <x:f>IF(B48="","",IFERROR(VLOOKUP(B48,'Vendor Map'!$A$5:$B$35,2,FALSE),"Unmapped"))</x:f>
      </x:c>
      <x:c r="D48" s="7"/>
      <x:c r="E48" s="7"/>
      <x:c r="F48" s="7"/>
      <x:c r="G48" s="7"/>
      <x:c r="H48" s="9"/>
      <x:c r="I48" s="7"/>
      <x:c r="J48" s="7"/>
      <x:c r="K48" s="7" t="str">
        <x:f>IF(B48="","",IF(OR(C48="Unmapped",D48="",F48="",H48="",I48="",J48=""),"CHECK","OK"))</x:f>
      </x:c>
      <x:c r="L48" s="7"/>
    </x:row>
    <x:row r="49" ht="23" customHeight="1">
      <x:c r="A49" s="8"/>
      <x:c r="B49" s="7"/>
      <x:c r="C49" s="7" t="str">
        <x:f>IF(B49="","",IFERROR(VLOOKUP(B49,'Vendor Map'!$A$5:$B$35,2,FALSE),"Unmapped"))</x:f>
      </x:c>
      <x:c r="D49" s="7"/>
      <x:c r="E49" s="7"/>
      <x:c r="F49" s="7"/>
      <x:c r="G49" s="7"/>
      <x:c r="H49" s="9"/>
      <x:c r="I49" s="7"/>
      <x:c r="J49" s="7"/>
      <x:c r="K49" s="7" t="str">
        <x:f>IF(B49="","",IF(OR(C49="Unmapped",D49="",F49="",H49="",I49="",J49=""),"CHECK","OK"))</x:f>
      </x:c>
      <x:c r="L49" s="7"/>
    </x:row>
    <x:row r="50" ht="23" customHeight="1">
      <x:c r="A50" s="8"/>
      <x:c r="B50" s="7"/>
      <x:c r="C50" s="7" t="str">
        <x:f>IF(B50="","",IFERROR(VLOOKUP(B50,'Vendor Map'!$A$5:$B$35,2,FALSE),"Unmapped"))</x:f>
      </x:c>
      <x:c r="D50" s="7"/>
      <x:c r="E50" s="7"/>
      <x:c r="F50" s="7"/>
      <x:c r="G50" s="7"/>
      <x:c r="H50" s="9"/>
      <x:c r="I50" s="7"/>
      <x:c r="J50" s="7"/>
      <x:c r="K50" s="7" t="str">
        <x:f>IF(B50="","",IF(OR(C50="Unmapped",D50="",F50="",H50="",I50="",J50=""),"CHECK","OK"))</x:f>
      </x:c>
      <x:c r="L50" s="7"/>
    </x:row>
    <x:row r="51" ht="23" customHeight="1">
      <x:c r="A51" s="8"/>
      <x:c r="B51" s="7"/>
      <x:c r="C51" s="7" t="str">
        <x:f>IF(B51="","",IFERROR(VLOOKUP(B51,'Vendor Map'!$A$5:$B$35,2,FALSE),"Unmapped"))</x:f>
      </x:c>
      <x:c r="D51" s="7"/>
      <x:c r="E51" s="7"/>
      <x:c r="F51" s="7"/>
      <x:c r="G51" s="7"/>
      <x:c r="H51" s="9"/>
      <x:c r="I51" s="7"/>
      <x:c r="J51" s="7"/>
      <x:c r="K51" s="7" t="str">
        <x:f>IF(B51="","",IF(OR(C51="Unmapped",D51="",F51="",H51="",I51="",J51=""),"CHECK","OK"))</x:f>
      </x:c>
      <x:c r="L51" s="7"/>
    </x:row>
    <x:row r="52" ht="23" customHeight="1">
      <x:c r="A52" s="8"/>
      <x:c r="B52" s="7"/>
      <x:c r="C52" s="7" t="str">
        <x:f>IF(B52="","",IFERROR(VLOOKUP(B52,'Vendor Map'!$A$5:$B$35,2,FALSE),"Unmapped"))</x:f>
      </x:c>
      <x:c r="D52" s="7"/>
      <x:c r="E52" s="7"/>
      <x:c r="F52" s="7"/>
      <x:c r="G52" s="7"/>
      <x:c r="H52" s="9"/>
      <x:c r="I52" s="7"/>
      <x:c r="J52" s="7"/>
      <x:c r="K52" s="7" t="str">
        <x:f>IF(B52="","",IF(OR(C52="Unmapped",D52="",F52="",H52="",I52="",J52=""),"CHECK","OK"))</x:f>
      </x:c>
      <x:c r="L52" s="7"/>
    </x:row>
    <x:row r="53" ht="23" customHeight="1">
      <x:c r="A53" s="8"/>
      <x:c r="B53" s="7"/>
      <x:c r="C53" s="7" t="str">
        <x:f>IF(B53="","",IFERROR(VLOOKUP(B53,'Vendor Map'!$A$5:$B$35,2,FALSE),"Unmapped"))</x:f>
      </x:c>
      <x:c r="D53" s="7"/>
      <x:c r="E53" s="7"/>
      <x:c r="F53" s="7"/>
      <x:c r="G53" s="7"/>
      <x:c r="H53" s="9"/>
      <x:c r="I53" s="7"/>
      <x:c r="J53" s="7"/>
      <x:c r="K53" s="7" t="str">
        <x:f>IF(B53="","",IF(OR(C53="Unmapped",D53="",F53="",H53="",I53="",J53=""),"CHECK","OK"))</x:f>
      </x:c>
      <x:c r="L53" s="7"/>
    </x:row>
    <x:row r="54" ht="23" customHeight="1">
      <x:c r="A54" s="8"/>
      <x:c r="B54" s="7"/>
      <x:c r="C54" s="7" t="str">
        <x:f>IF(B54="","",IFERROR(VLOOKUP(B54,'Vendor Map'!$A$5:$B$35,2,FALSE),"Unmapped"))</x:f>
      </x:c>
      <x:c r="D54" s="7"/>
      <x:c r="E54" s="7"/>
      <x:c r="F54" s="7"/>
      <x:c r="G54" s="7"/>
      <x:c r="H54" s="9"/>
      <x:c r="I54" s="7"/>
      <x:c r="J54" s="7"/>
      <x:c r="K54" s="7" t="str">
        <x:f>IF(B54="","",IF(OR(C54="Unmapped",D54="",F54="",H54="",I54="",J54=""),"CHECK","OK"))</x:f>
      </x:c>
      <x:c r="L54" s="7"/>
    </x:row>
    <x:row r="55" ht="23" customHeight="1">
      <x:c r="A55" s="8"/>
      <x:c r="B55" s="7"/>
      <x:c r="C55" s="7" t="str">
        <x:f>IF(B55="","",IFERROR(VLOOKUP(B55,'Vendor Map'!$A$5:$B$35,2,FALSE),"Unmapped"))</x:f>
      </x:c>
      <x:c r="D55" s="7"/>
      <x:c r="E55" s="7"/>
      <x:c r="F55" s="7"/>
      <x:c r="G55" s="7"/>
      <x:c r="H55" s="9"/>
      <x:c r="I55" s="7"/>
      <x:c r="J55" s="7"/>
      <x:c r="K55" s="7" t="str">
        <x:f>IF(B55="","",IF(OR(C55="Unmapped",D55="",F55="",H55="",I55="",J55=""),"CHECK","OK"))</x:f>
      </x:c>
      <x:c r="L55" s="7"/>
    </x:row>
    <x:row r="56" ht="23" customHeight="1">
      <x:c r="A56" s="8"/>
      <x:c r="B56" s="7"/>
      <x:c r="C56" s="7" t="str">
        <x:f>IF(B56="","",IFERROR(VLOOKUP(B56,'Vendor Map'!$A$5:$B$35,2,FALSE),"Unmapped"))</x:f>
      </x:c>
      <x:c r="D56" s="7"/>
      <x:c r="E56" s="7"/>
      <x:c r="F56" s="7"/>
      <x:c r="G56" s="7"/>
      <x:c r="H56" s="9"/>
      <x:c r="I56" s="7"/>
      <x:c r="J56" s="7"/>
      <x:c r="K56" s="7" t="str">
        <x:f>IF(B56="","",IF(OR(C56="Unmapped",D56="",F56="",H56="",I56="",J56=""),"CHECK","OK"))</x:f>
      </x:c>
      <x:c r="L56" s="7"/>
    </x:row>
    <x:row r="57" ht="23" customHeight="1">
      <x:c r="A57" s="8"/>
      <x:c r="B57" s="7"/>
      <x:c r="C57" s="7" t="str">
        <x:f>IF(B57="","",IFERROR(VLOOKUP(B57,'Vendor Map'!$A$5:$B$35,2,FALSE),"Unmapped"))</x:f>
      </x:c>
      <x:c r="D57" s="7"/>
      <x:c r="E57" s="7"/>
      <x:c r="F57" s="7"/>
      <x:c r="G57" s="7"/>
      <x:c r="H57" s="9"/>
      <x:c r="I57" s="7"/>
      <x:c r="J57" s="7"/>
      <x:c r="K57" s="7" t="str">
        <x:f>IF(B57="","",IF(OR(C57="Unmapped",D57="",F57="",H57="",I57="",J57=""),"CHECK","OK"))</x:f>
      </x:c>
      <x:c r="L57" s="7"/>
    </x:row>
    <x:row r="58" ht="23" customHeight="1">
      <x:c r="A58" s="8"/>
      <x:c r="B58" s="7"/>
      <x:c r="C58" s="7" t="str">
        <x:f>IF(B58="","",IFERROR(VLOOKUP(B58,'Vendor Map'!$A$5:$B$35,2,FALSE),"Unmapped"))</x:f>
      </x:c>
      <x:c r="D58" s="7"/>
      <x:c r="E58" s="7"/>
      <x:c r="F58" s="7"/>
      <x:c r="G58" s="7"/>
      <x:c r="H58" s="9"/>
      <x:c r="I58" s="7"/>
      <x:c r="J58" s="7"/>
      <x:c r="K58" s="7" t="str">
        <x:f>IF(B58="","",IF(OR(C58="Unmapped",D58="",F58="",H58="",I58="",J58=""),"CHECK","OK"))</x:f>
      </x:c>
      <x:c r="L58" s="7"/>
    </x:row>
    <x:row r="59" ht="23" customHeight="1">
      <x:c r="A59" s="8"/>
      <x:c r="B59" s="7"/>
      <x:c r="C59" s="7" t="str">
        <x:f>IF(B59="","",IFERROR(VLOOKUP(B59,'Vendor Map'!$A$5:$B$35,2,FALSE),"Unmapped"))</x:f>
      </x:c>
      <x:c r="D59" s="7"/>
      <x:c r="E59" s="7"/>
      <x:c r="F59" s="7"/>
      <x:c r="G59" s="7"/>
      <x:c r="H59" s="9"/>
      <x:c r="I59" s="7"/>
      <x:c r="J59" s="7"/>
      <x:c r="K59" s="7" t="str">
        <x:f>IF(B59="","",IF(OR(C59="Unmapped",D59="",F59="",H59="",I59="",J59=""),"CHECK","OK"))</x:f>
      </x:c>
      <x:c r="L59" s="7"/>
    </x:row>
    <x:row r="60" ht="23" customHeight="1">
      <x:c r="A60" s="8"/>
      <x:c r="B60" s="7"/>
      <x:c r="C60" s="7" t="str">
        <x:f>IF(B60="","",IFERROR(VLOOKUP(B60,'Vendor Map'!$A$5:$B$35,2,FALSE),"Unmapped"))</x:f>
      </x:c>
      <x:c r="D60" s="7"/>
      <x:c r="E60" s="7"/>
      <x:c r="F60" s="7"/>
      <x:c r="G60" s="7"/>
      <x:c r="H60" s="9"/>
      <x:c r="I60" s="7"/>
      <x:c r="J60" s="7"/>
      <x:c r="K60" s="7" t="str">
        <x:f>IF(B60="","",IF(OR(C60="Unmapped",D60="",F60="",H60="",I60="",J60=""),"CHECK","OK"))</x:f>
      </x:c>
      <x:c r="L60" s="7"/>
    </x:row>
    <x:row r="61" ht="23" customHeight="1">
      <x:c r="A61" s="8"/>
      <x:c r="B61" s="7"/>
      <x:c r="C61" s="7" t="str">
        <x:f>IF(B61="","",IFERROR(VLOOKUP(B61,'Vendor Map'!$A$5:$B$35,2,FALSE),"Unmapped"))</x:f>
      </x:c>
      <x:c r="D61" s="7"/>
      <x:c r="E61" s="7"/>
      <x:c r="F61" s="7"/>
      <x:c r="G61" s="7"/>
      <x:c r="H61" s="9"/>
      <x:c r="I61" s="7"/>
      <x:c r="J61" s="7"/>
      <x:c r="K61" s="7" t="str">
        <x:f>IF(B61="","",IF(OR(C61="Unmapped",D61="",F61="",H61="",I61="",J61=""),"CHECK","OK"))</x:f>
      </x:c>
      <x:c r="L61" s="7"/>
    </x:row>
    <x:row r="62" ht="23" customHeight="1">
      <x:c r="A62" s="8"/>
      <x:c r="B62" s="7"/>
      <x:c r="C62" s="7" t="str">
        <x:f>IF(B62="","",IFERROR(VLOOKUP(B62,'Vendor Map'!$A$5:$B$35,2,FALSE),"Unmapped"))</x:f>
      </x:c>
      <x:c r="D62" s="7"/>
      <x:c r="E62" s="7"/>
      <x:c r="F62" s="7"/>
      <x:c r="G62" s="7"/>
      <x:c r="H62" s="9"/>
      <x:c r="I62" s="7"/>
      <x:c r="J62" s="7"/>
      <x:c r="K62" s="7" t="str">
        <x:f>IF(B62="","",IF(OR(C62="Unmapped",D62="",F62="",H62="",I62="",J62=""),"CHECK","OK"))</x:f>
      </x:c>
      <x:c r="L62" s="7"/>
    </x:row>
    <x:row r="63" ht="23" customHeight="1">
      <x:c r="A63" s="8"/>
      <x:c r="B63" s="7"/>
      <x:c r="C63" s="7" t="str">
        <x:f>IF(B63="","",IFERROR(VLOOKUP(B63,'Vendor Map'!$A$5:$B$35,2,FALSE),"Unmapped"))</x:f>
      </x:c>
      <x:c r="D63" s="7"/>
      <x:c r="E63" s="7"/>
      <x:c r="F63" s="7"/>
      <x:c r="G63" s="7"/>
      <x:c r="H63" s="9"/>
      <x:c r="I63" s="7"/>
      <x:c r="J63" s="7"/>
      <x:c r="K63" s="7" t="str">
        <x:f>IF(B63="","",IF(OR(C63="Unmapped",D63="",F63="",H63="",I63="",J63=""),"CHECK","OK"))</x:f>
      </x:c>
      <x:c r="L63" s="7"/>
    </x:row>
    <x:row r="64" ht="23" customHeight="1">
      <x:c r="A64" s="8"/>
      <x:c r="B64" s="7"/>
      <x:c r="C64" s="7" t="str">
        <x:f>IF(B64="","",IFERROR(VLOOKUP(B64,'Vendor Map'!$A$5:$B$35,2,FALSE),"Unmapped"))</x:f>
      </x:c>
      <x:c r="D64" s="7"/>
      <x:c r="E64" s="7"/>
      <x:c r="F64" s="7"/>
      <x:c r="G64" s="7"/>
      <x:c r="H64" s="9"/>
      <x:c r="I64" s="7"/>
      <x:c r="J64" s="7"/>
      <x:c r="K64" s="7" t="str">
        <x:f>IF(B64="","",IF(OR(C64="Unmapped",D64="",F64="",H64="",I64="",J64=""),"CHECK","OK"))</x:f>
      </x:c>
      <x:c r="L64" s="7"/>
    </x:row>
    <x:row r="65" ht="23" customHeight="1">
      <x:c r="A65" s="8"/>
      <x:c r="B65" s="7"/>
      <x:c r="C65" s="7" t="str">
        <x:f>IF(B65="","",IFERROR(VLOOKUP(B65,'Vendor Map'!$A$5:$B$35,2,FALSE),"Unmapped"))</x:f>
      </x:c>
      <x:c r="D65" s="7"/>
      <x:c r="E65" s="7"/>
      <x:c r="F65" s="7"/>
      <x:c r="G65" s="7"/>
      <x:c r="H65" s="9"/>
      <x:c r="I65" s="7"/>
      <x:c r="J65" s="7"/>
      <x:c r="K65" s="7" t="str">
        <x:f>IF(B65="","",IF(OR(C65="Unmapped",D65="",F65="",H65="",I65="",J65=""),"CHECK","OK"))</x:f>
      </x:c>
      <x:c r="L65" s="7"/>
    </x:row>
    <x:row r="66" ht="23" customHeight="1">
      <x:c r="A66" s="8"/>
      <x:c r="B66" s="7"/>
      <x:c r="C66" s="7" t="str">
        <x:f>IF(B66="","",IFERROR(VLOOKUP(B66,'Vendor Map'!$A$5:$B$35,2,FALSE),"Unmapped"))</x:f>
      </x:c>
      <x:c r="D66" s="7"/>
      <x:c r="E66" s="7"/>
      <x:c r="F66" s="7"/>
      <x:c r="G66" s="7"/>
      <x:c r="H66" s="9"/>
      <x:c r="I66" s="7"/>
      <x:c r="J66" s="7"/>
      <x:c r="K66" s="7" t="str">
        <x:f>IF(B66="","",IF(OR(C66="Unmapped",D66="",F66="",H66="",I66="",J66=""),"CHECK","OK"))</x:f>
      </x:c>
      <x:c r="L66" s="7"/>
    </x:row>
    <x:row r="67" ht="23" customHeight="1">
      <x:c r="A67" s="8"/>
      <x:c r="B67" s="7"/>
      <x:c r="C67" s="7" t="str">
        <x:f>IF(B67="","",IFERROR(VLOOKUP(B67,'Vendor Map'!$A$5:$B$35,2,FALSE),"Unmapped"))</x:f>
      </x:c>
      <x:c r="D67" s="7"/>
      <x:c r="E67" s="7"/>
      <x:c r="F67" s="7"/>
      <x:c r="G67" s="7"/>
      <x:c r="H67" s="9"/>
      <x:c r="I67" s="7"/>
      <x:c r="J67" s="7"/>
      <x:c r="K67" s="7" t="str">
        <x:f>IF(B67="","",IF(OR(C67="Unmapped",D67="",F67="",H67="",I67="",J67=""),"CHECK","OK"))</x:f>
      </x:c>
      <x:c r="L67" s="7"/>
    </x:row>
    <x:row r="68" ht="23" customHeight="1">
      <x:c r="A68" s="8"/>
      <x:c r="B68" s="7"/>
      <x:c r="C68" s="7" t="str">
        <x:f>IF(B68="","",IFERROR(VLOOKUP(B68,'Vendor Map'!$A$5:$B$35,2,FALSE),"Unmapped"))</x:f>
      </x:c>
      <x:c r="D68" s="7"/>
      <x:c r="E68" s="7"/>
      <x:c r="F68" s="7"/>
      <x:c r="G68" s="7"/>
      <x:c r="H68" s="9"/>
      <x:c r="I68" s="7"/>
      <x:c r="J68" s="7"/>
      <x:c r="K68" s="7" t="str">
        <x:f>IF(B68="","",IF(OR(C68="Unmapped",D68="",F68="",H68="",I68="",J68=""),"CHECK","OK"))</x:f>
      </x:c>
      <x:c r="L68" s="7"/>
    </x:row>
    <x:row r="69" ht="23" customHeight="1">
      <x:c r="A69" s="8"/>
      <x:c r="B69" s="7"/>
      <x:c r="C69" s="7" t="str">
        <x:f>IF(B69="","",IFERROR(VLOOKUP(B69,'Vendor Map'!$A$5:$B$35,2,FALSE),"Unmapped"))</x:f>
      </x:c>
      <x:c r="D69" s="7"/>
      <x:c r="E69" s="7"/>
      <x:c r="F69" s="7"/>
      <x:c r="G69" s="7"/>
      <x:c r="H69" s="9"/>
      <x:c r="I69" s="7"/>
      <x:c r="J69" s="7"/>
      <x:c r="K69" s="7" t="str">
        <x:f>IF(B69="","",IF(OR(C69="Unmapped",D69="",F69="",H69="",I69="",J69=""),"CHECK","OK"))</x:f>
      </x:c>
      <x:c r="L69" s="7"/>
    </x:row>
    <x:row r="70" ht="23" customHeight="1">
      <x:c r="A70" s="8"/>
      <x:c r="B70" s="7"/>
      <x:c r="C70" s="7" t="str">
        <x:f>IF(B70="","",IFERROR(VLOOKUP(B70,'Vendor Map'!$A$5:$B$35,2,FALSE),"Unmapped"))</x:f>
      </x:c>
      <x:c r="D70" s="7"/>
      <x:c r="E70" s="7"/>
      <x:c r="F70" s="7"/>
      <x:c r="G70" s="7"/>
      <x:c r="H70" s="9"/>
      <x:c r="I70" s="7"/>
      <x:c r="J70" s="7"/>
      <x:c r="K70" s="7" t="str">
        <x:f>IF(B70="","",IF(OR(C70="Unmapped",D70="",F70="",H70="",I70="",J70=""),"CHECK","OK"))</x:f>
      </x:c>
      <x:c r="L70" s="7"/>
    </x:row>
    <x:row r="71" ht="23" customHeight="1">
      <x:c r="A71" s="8"/>
      <x:c r="B71" s="7"/>
      <x:c r="C71" s="7" t="str">
        <x:f>IF(B71="","",IFERROR(VLOOKUP(B71,'Vendor Map'!$A$5:$B$35,2,FALSE),"Unmapped"))</x:f>
      </x:c>
      <x:c r="D71" s="7"/>
      <x:c r="E71" s="7"/>
      <x:c r="F71" s="7"/>
      <x:c r="G71" s="7"/>
      <x:c r="H71" s="9"/>
      <x:c r="I71" s="7"/>
      <x:c r="J71" s="7"/>
      <x:c r="K71" s="7" t="str">
        <x:f>IF(B71="","",IF(OR(C71="Unmapped",D71="",F71="",H71="",I71="",J71=""),"CHECK","OK"))</x:f>
      </x:c>
      <x:c r="L71" s="7"/>
    </x:row>
    <x:row r="72" ht="23" customHeight="1">
      <x:c r="A72" s="8"/>
      <x:c r="B72" s="7"/>
      <x:c r="C72" s="7" t="str">
        <x:f>IF(B72="","",IFERROR(VLOOKUP(B72,'Vendor Map'!$A$5:$B$35,2,FALSE),"Unmapped"))</x:f>
      </x:c>
      <x:c r="D72" s="7"/>
      <x:c r="E72" s="7"/>
      <x:c r="F72" s="7"/>
      <x:c r="G72" s="7"/>
      <x:c r="H72" s="9"/>
      <x:c r="I72" s="7"/>
      <x:c r="J72" s="7"/>
      <x:c r="K72" s="7" t="str">
        <x:f>IF(B72="","",IF(OR(C72="Unmapped",D72="",F72="",H72="",I72="",J72=""),"CHECK","OK"))</x:f>
      </x:c>
      <x:c r="L72" s="7"/>
    </x:row>
    <x:row r="73" ht="23" customHeight="1">
      <x:c r="A73" s="8"/>
      <x:c r="B73" s="7"/>
      <x:c r="C73" s="7" t="str">
        <x:f>IF(B73="","",IFERROR(VLOOKUP(B73,'Vendor Map'!$A$5:$B$35,2,FALSE),"Unmapped"))</x:f>
      </x:c>
      <x:c r="D73" s="7"/>
      <x:c r="E73" s="7"/>
      <x:c r="F73" s="7"/>
      <x:c r="G73" s="7"/>
      <x:c r="H73" s="9"/>
      <x:c r="I73" s="7"/>
      <x:c r="J73" s="7"/>
      <x:c r="K73" s="7" t="str">
        <x:f>IF(B73="","",IF(OR(C73="Unmapped",D73="",F73="",H73="",I73="",J73=""),"CHECK","OK"))</x:f>
      </x:c>
      <x:c r="L73" s="7"/>
    </x:row>
    <x:row r="74" ht="23" customHeight="1">
      <x:c r="A74" s="8"/>
      <x:c r="B74" s="7"/>
      <x:c r="C74" s="7" t="str">
        <x:f>IF(B74="","",IFERROR(VLOOKUP(B74,'Vendor Map'!$A$5:$B$35,2,FALSE),"Unmapped"))</x:f>
      </x:c>
      <x:c r="D74" s="7"/>
      <x:c r="E74" s="7"/>
      <x:c r="F74" s="7"/>
      <x:c r="G74" s="7"/>
      <x:c r="H74" s="9"/>
      <x:c r="I74" s="7"/>
      <x:c r="J74" s="7"/>
      <x:c r="K74" s="7" t="str">
        <x:f>IF(B74="","",IF(OR(C74="Unmapped",D74="",F74="",H74="",I74="",J74=""),"CHECK","OK"))</x:f>
      </x:c>
      <x:c r="L74" s="7"/>
    </x:row>
    <x:row r="75" ht="23" customHeight="1">
      <x:c r="A75" s="8"/>
      <x:c r="B75" s="7"/>
      <x:c r="C75" s="7" t="str">
        <x:f>IF(B75="","",IFERROR(VLOOKUP(B75,'Vendor Map'!$A$5:$B$35,2,FALSE),"Unmapped"))</x:f>
      </x:c>
      <x:c r="D75" s="7"/>
      <x:c r="E75" s="7"/>
      <x:c r="F75" s="7"/>
      <x:c r="G75" s="7"/>
      <x:c r="H75" s="9"/>
      <x:c r="I75" s="7"/>
      <x:c r="J75" s="7"/>
      <x:c r="K75" s="7" t="str">
        <x:f>IF(B75="","",IF(OR(C75="Unmapped",D75="",F75="",H75="",I75="",J75=""),"CHECK","OK"))</x:f>
      </x:c>
      <x:c r="L75" s="7"/>
    </x:row>
    <x:row r="76" ht="23" customHeight="1">
      <x:c r="A76" s="8"/>
      <x:c r="B76" s="7"/>
      <x:c r="C76" s="7" t="str">
        <x:f>IF(B76="","",IFERROR(VLOOKUP(B76,'Vendor Map'!$A$5:$B$35,2,FALSE),"Unmapped"))</x:f>
      </x:c>
      <x:c r="D76" s="7"/>
      <x:c r="E76" s="7"/>
      <x:c r="F76" s="7"/>
      <x:c r="G76" s="7"/>
      <x:c r="H76" s="9"/>
      <x:c r="I76" s="7"/>
      <x:c r="J76" s="7"/>
      <x:c r="K76" s="7" t="str">
        <x:f>IF(B76="","",IF(OR(C76="Unmapped",D76="",F76="",H76="",I76="",J76=""),"CHECK","OK"))</x:f>
      </x:c>
      <x:c r="L76" s="7"/>
    </x:row>
    <x:row r="77" ht="23" customHeight="1">
      <x:c r="A77" s="8"/>
      <x:c r="B77" s="7"/>
      <x:c r="C77" s="7" t="str">
        <x:f>IF(B77="","",IFERROR(VLOOKUP(B77,'Vendor Map'!$A$5:$B$35,2,FALSE),"Unmapped"))</x:f>
      </x:c>
      <x:c r="D77" s="7"/>
      <x:c r="E77" s="7"/>
      <x:c r="F77" s="7"/>
      <x:c r="G77" s="7"/>
      <x:c r="H77" s="9"/>
      <x:c r="I77" s="7"/>
      <x:c r="J77" s="7"/>
      <x:c r="K77" s="7" t="str">
        <x:f>IF(B77="","",IF(OR(C77="Unmapped",D77="",F77="",H77="",I77="",J77=""),"CHECK","OK"))</x:f>
      </x:c>
      <x:c r="L77" s="7"/>
    </x:row>
    <x:row r="78" ht="23" customHeight="1">
      <x:c r="A78" s="8"/>
      <x:c r="B78" s="7"/>
      <x:c r="C78" s="7" t="str">
        <x:f>IF(B78="","",IFERROR(VLOOKUP(B78,'Vendor Map'!$A$5:$B$35,2,FALSE),"Unmapped"))</x:f>
      </x:c>
      <x:c r="D78" s="7"/>
      <x:c r="E78" s="7"/>
      <x:c r="F78" s="7"/>
      <x:c r="G78" s="7"/>
      <x:c r="H78" s="9"/>
      <x:c r="I78" s="7"/>
      <x:c r="J78" s="7"/>
      <x:c r="K78" s="7" t="str">
        <x:f>IF(B78="","",IF(OR(C78="Unmapped",D78="",F78="",H78="",I78="",J78=""),"CHECK","OK"))</x:f>
      </x:c>
      <x:c r="L78" s="7"/>
    </x:row>
    <x:row r="79" ht="23" customHeight="1">
      <x:c r="A79" s="8"/>
      <x:c r="B79" s="7"/>
      <x:c r="C79" s="7" t="str">
        <x:f>IF(B79="","",IFERROR(VLOOKUP(B79,'Vendor Map'!$A$5:$B$35,2,FALSE),"Unmapped"))</x:f>
      </x:c>
      <x:c r="D79" s="7"/>
      <x:c r="E79" s="7"/>
      <x:c r="F79" s="7"/>
      <x:c r="G79" s="7"/>
      <x:c r="H79" s="9"/>
      <x:c r="I79" s="7"/>
      <x:c r="J79" s="7"/>
      <x:c r="K79" s="7" t="str">
        <x:f>IF(B79="","",IF(OR(C79="Unmapped",D79="",F79="",H79="",I79="",J79=""),"CHECK","OK"))</x:f>
      </x:c>
      <x:c r="L79" s="7"/>
    </x:row>
    <x:row r="80" ht="23" customHeight="1">
      <x:c r="A80" s="8"/>
      <x:c r="B80" s="7"/>
      <x:c r="C80" s="7" t="str">
        <x:f>IF(B80="","",IFERROR(VLOOKUP(B80,'Vendor Map'!$A$5:$B$35,2,FALSE),"Unmapped"))</x:f>
      </x:c>
      <x:c r="D80" s="7"/>
      <x:c r="E80" s="7"/>
      <x:c r="F80" s="7"/>
      <x:c r="G80" s="7"/>
      <x:c r="H80" s="9"/>
      <x:c r="I80" s="7"/>
      <x:c r="J80" s="7"/>
      <x:c r="K80" s="7" t="str">
        <x:f>IF(B80="","",IF(OR(C80="Unmapped",D80="",F80="",H80="",I80="",J80=""),"CHECK","OK"))</x:f>
      </x:c>
      <x:c r="L80" s="7"/>
    </x:row>
    <x:row r="81" ht="23" customHeight="1">
      <x:c r="A81" s="8"/>
      <x:c r="B81" s="7"/>
      <x:c r="C81" s="7" t="str">
        <x:f>IF(B81="","",IFERROR(VLOOKUP(B81,'Vendor Map'!$A$5:$B$35,2,FALSE),"Unmapped"))</x:f>
      </x:c>
      <x:c r="D81" s="7"/>
      <x:c r="E81" s="7"/>
      <x:c r="F81" s="7"/>
      <x:c r="G81" s="7"/>
      <x:c r="H81" s="9"/>
      <x:c r="I81" s="7"/>
      <x:c r="J81" s="7"/>
      <x:c r="K81" s="7" t="str">
        <x:f>IF(B81="","",IF(OR(C81="Unmapped",D81="",F81="",H81="",I81="",J81=""),"CHECK","OK"))</x:f>
      </x:c>
      <x:c r="L81" s="7"/>
    </x:row>
    <x:row r="82" ht="23" customHeight="1">
      <x:c r="A82" s="8"/>
      <x:c r="B82" s="7"/>
      <x:c r="C82" s="7" t="str">
        <x:f>IF(B82="","",IFERROR(VLOOKUP(B82,'Vendor Map'!$A$5:$B$35,2,FALSE),"Unmapped"))</x:f>
      </x:c>
      <x:c r="D82" s="7"/>
      <x:c r="E82" s="7"/>
      <x:c r="F82" s="7"/>
      <x:c r="G82" s="7"/>
      <x:c r="H82" s="9"/>
      <x:c r="I82" s="7"/>
      <x:c r="J82" s="7"/>
      <x:c r="K82" s="7" t="str">
        <x:f>IF(B82="","",IF(OR(C82="Unmapped",D82="",F82="",H82="",I82="",J82=""),"CHECK","OK"))</x:f>
      </x:c>
      <x:c r="L82" s="7"/>
    </x:row>
    <x:row r="83" ht="23" customHeight="1">
      <x:c r="A83" s="8"/>
      <x:c r="B83" s="7"/>
      <x:c r="C83" s="7" t="str">
        <x:f>IF(B83="","",IFERROR(VLOOKUP(B83,'Vendor Map'!$A$5:$B$35,2,FALSE),"Unmapped"))</x:f>
      </x:c>
      <x:c r="D83" s="7"/>
      <x:c r="E83" s="7"/>
      <x:c r="F83" s="7"/>
      <x:c r="G83" s="7"/>
      <x:c r="H83" s="9"/>
      <x:c r="I83" s="7"/>
      <x:c r="J83" s="7"/>
      <x:c r="K83" s="7" t="str">
        <x:f>IF(B83="","",IF(OR(C83="Unmapped",D83="",F83="",H83="",I83="",J83=""),"CHECK","OK"))</x:f>
      </x:c>
      <x:c r="L83" s="7"/>
    </x:row>
    <x:row r="84" ht="23" customHeight="1">
      <x:c r="A84" s="8"/>
      <x:c r="B84" s="7"/>
      <x:c r="C84" s="7" t="str">
        <x:f>IF(B84="","",IFERROR(VLOOKUP(B84,'Vendor Map'!$A$5:$B$35,2,FALSE),"Unmapped"))</x:f>
      </x:c>
      <x:c r="D84" s="7"/>
      <x:c r="E84" s="7"/>
      <x:c r="F84" s="7"/>
      <x:c r="G84" s="7"/>
      <x:c r="H84" s="9"/>
      <x:c r="I84" s="7"/>
      <x:c r="J84" s="7"/>
      <x:c r="K84" s="7" t="str">
        <x:f>IF(B84="","",IF(OR(C84="Unmapped",D84="",F84="",H84="",I84="",J84=""),"CHECK","OK"))</x:f>
      </x:c>
      <x:c r="L84" s="7"/>
    </x:row>
    <x:row r="85" ht="23" customHeight="1">
      <x:c r="A85" s="8"/>
      <x:c r="B85" s="7"/>
      <x:c r="C85" s="7" t="str">
        <x:f>IF(B85="","",IFERROR(VLOOKUP(B85,'Vendor Map'!$A$5:$B$35,2,FALSE),"Unmapped"))</x:f>
      </x:c>
      <x:c r="D85" s="7"/>
      <x:c r="E85" s="7"/>
      <x:c r="F85" s="7"/>
      <x:c r="G85" s="7"/>
      <x:c r="H85" s="9"/>
      <x:c r="I85" s="7"/>
      <x:c r="J85" s="7"/>
      <x:c r="K85" s="7" t="str">
        <x:f>IF(B85="","",IF(OR(C85="Unmapped",D85="",F85="",H85="",I85="",J85=""),"CHECK","OK"))</x:f>
      </x:c>
      <x:c r="L85" s="7"/>
    </x:row>
    <x:row r="86" ht="23" customHeight="1">
      <x:c r="A86" s="8"/>
      <x:c r="B86" s="7"/>
      <x:c r="C86" s="7" t="str">
        <x:f>IF(B86="","",IFERROR(VLOOKUP(B86,'Vendor Map'!$A$5:$B$35,2,FALSE),"Unmapped"))</x:f>
      </x:c>
      <x:c r="D86" s="7"/>
      <x:c r="E86" s="7"/>
      <x:c r="F86" s="7"/>
      <x:c r="G86" s="7"/>
      <x:c r="H86" s="9"/>
      <x:c r="I86" s="7"/>
      <x:c r="J86" s="7"/>
      <x:c r="K86" s="7" t="str">
        <x:f>IF(B86="","",IF(OR(C86="Unmapped",D86="",F86="",H86="",I86="",J86=""),"CHECK","OK"))</x:f>
      </x:c>
      <x:c r="L86" s="7"/>
    </x:row>
    <x:row r="87" ht="23" customHeight="1">
      <x:c r="A87" s="8"/>
      <x:c r="B87" s="7"/>
      <x:c r="C87" s="7" t="str">
        <x:f>IF(B87="","",IFERROR(VLOOKUP(B87,'Vendor Map'!$A$5:$B$35,2,FALSE),"Unmapped"))</x:f>
      </x:c>
      <x:c r="D87" s="7"/>
      <x:c r="E87" s="7"/>
      <x:c r="F87" s="7"/>
      <x:c r="G87" s="7"/>
      <x:c r="H87" s="9"/>
      <x:c r="I87" s="7"/>
      <x:c r="J87" s="7"/>
      <x:c r="K87" s="7" t="str">
        <x:f>IF(B87="","",IF(OR(C87="Unmapped",D87="",F87="",H87="",I87="",J87=""),"CHECK","OK"))</x:f>
      </x:c>
      <x:c r="L87" s="7"/>
    </x:row>
    <x:row r="88" ht="23" customHeight="1">
      <x:c r="A88" s="8"/>
      <x:c r="B88" s="7"/>
      <x:c r="C88" s="7" t="str">
        <x:f>IF(B88="","",IFERROR(VLOOKUP(B88,'Vendor Map'!$A$5:$B$35,2,FALSE),"Unmapped"))</x:f>
      </x:c>
      <x:c r="D88" s="7"/>
      <x:c r="E88" s="7"/>
      <x:c r="F88" s="7"/>
      <x:c r="G88" s="7"/>
      <x:c r="H88" s="9"/>
      <x:c r="I88" s="7"/>
      <x:c r="J88" s="7"/>
      <x:c r="K88" s="7" t="str">
        <x:f>IF(B88="","",IF(OR(C88="Unmapped",D88="",F88="",H88="",I88="",J88=""),"CHECK","OK"))</x:f>
      </x:c>
      <x:c r="L88" s="7"/>
    </x:row>
    <x:row r="89" ht="23" customHeight="1">
      <x:c r="A89" s="8"/>
      <x:c r="B89" s="7"/>
      <x:c r="C89" s="7" t="str">
        <x:f>IF(B89="","",IFERROR(VLOOKUP(B89,'Vendor Map'!$A$5:$B$35,2,FALSE),"Unmapped"))</x:f>
      </x:c>
      <x:c r="D89" s="7"/>
      <x:c r="E89" s="7"/>
      <x:c r="F89" s="7"/>
      <x:c r="G89" s="7"/>
      <x:c r="H89" s="9"/>
      <x:c r="I89" s="7"/>
      <x:c r="J89" s="7"/>
      <x:c r="K89" s="7" t="str">
        <x:f>IF(B89="","",IF(OR(C89="Unmapped",D89="",F89="",H89="",I89="",J89=""),"CHECK","OK"))</x:f>
      </x:c>
      <x:c r="L89" s="7"/>
    </x:row>
    <x:row r="90" ht="23" customHeight="1">
      <x:c r="A90" s="8"/>
      <x:c r="B90" s="7"/>
      <x:c r="C90" s="7" t="str">
        <x:f>IF(B90="","",IFERROR(VLOOKUP(B90,'Vendor Map'!$A$5:$B$35,2,FALSE),"Unmapped"))</x:f>
      </x:c>
      <x:c r="D90" s="7"/>
      <x:c r="E90" s="7"/>
      <x:c r="F90" s="7"/>
      <x:c r="G90" s="7"/>
      <x:c r="H90" s="9"/>
      <x:c r="I90" s="7"/>
      <x:c r="J90" s="7"/>
      <x:c r="K90" s="7" t="str">
        <x:f>IF(B90="","",IF(OR(C90="Unmapped",D90="",F90="",H90="",I90="",J90=""),"CHECK","OK"))</x:f>
      </x:c>
      <x:c r="L90" s="7"/>
    </x:row>
    <x:row r="91" ht="23" customHeight="1">
      <x:c r="A91" s="8"/>
      <x:c r="B91" s="7"/>
      <x:c r="C91" s="7" t="str">
        <x:f>IF(B91="","",IFERROR(VLOOKUP(B91,'Vendor Map'!$A$5:$B$35,2,FALSE),"Unmapped"))</x:f>
      </x:c>
      <x:c r="D91" s="7"/>
      <x:c r="E91" s="7"/>
      <x:c r="F91" s="7"/>
      <x:c r="G91" s="7"/>
      <x:c r="H91" s="9"/>
      <x:c r="I91" s="7"/>
      <x:c r="J91" s="7"/>
      <x:c r="K91" s="7" t="str">
        <x:f>IF(B91="","",IF(OR(C91="Unmapped",D91="",F91="",H91="",I91="",J91=""),"CHECK","OK"))</x:f>
      </x:c>
      <x:c r="L91" s="7"/>
    </x:row>
    <x:row r="92" ht="23" customHeight="1">
      <x:c r="A92" s="8"/>
      <x:c r="B92" s="7"/>
      <x:c r="C92" s="7" t="str">
        <x:f>IF(B92="","",IFERROR(VLOOKUP(B92,'Vendor Map'!$A$5:$B$35,2,FALSE),"Unmapped"))</x:f>
      </x:c>
      <x:c r="D92" s="7"/>
      <x:c r="E92" s="7"/>
      <x:c r="F92" s="7"/>
      <x:c r="G92" s="7"/>
      <x:c r="H92" s="9"/>
      <x:c r="I92" s="7"/>
      <x:c r="J92" s="7"/>
      <x:c r="K92" s="7" t="str">
        <x:f>IF(B92="","",IF(OR(C92="Unmapped",D92="",F92="",H92="",I92="",J92=""),"CHECK","OK"))</x:f>
      </x:c>
      <x:c r="L92" s="7"/>
    </x:row>
    <x:row r="93" ht="23" customHeight="1">
      <x:c r="A93" s="8"/>
      <x:c r="B93" s="7"/>
      <x:c r="C93" s="7" t="str">
        <x:f>IF(B93="","",IFERROR(VLOOKUP(B93,'Vendor Map'!$A$5:$B$35,2,FALSE),"Unmapped"))</x:f>
      </x:c>
      <x:c r="D93" s="7"/>
      <x:c r="E93" s="7"/>
      <x:c r="F93" s="7"/>
      <x:c r="G93" s="7"/>
      <x:c r="H93" s="9"/>
      <x:c r="I93" s="7"/>
      <x:c r="J93" s="7"/>
      <x:c r="K93" s="7" t="str">
        <x:f>IF(B93="","",IF(OR(C93="Unmapped",D93="",F93="",H93="",I93="",J93=""),"CHECK","OK"))</x:f>
      </x:c>
      <x:c r="L93" s="7"/>
    </x:row>
    <x:row r="94" ht="23" customHeight="1">
      <x:c r="A94" s="8"/>
      <x:c r="B94" s="7"/>
      <x:c r="C94" s="7" t="str">
        <x:f>IF(B94="","",IFERROR(VLOOKUP(B94,'Vendor Map'!$A$5:$B$35,2,FALSE),"Unmapped"))</x:f>
      </x:c>
      <x:c r="D94" s="7"/>
      <x:c r="E94" s="7"/>
      <x:c r="F94" s="7"/>
      <x:c r="G94" s="7"/>
      <x:c r="H94" s="9"/>
      <x:c r="I94" s="7"/>
      <x:c r="J94" s="7"/>
      <x:c r="K94" s="7" t="str">
        <x:f>IF(B94="","",IF(OR(C94="Unmapped",D94="",F94="",H94="",I94="",J94=""),"CHECK","OK"))</x:f>
      </x:c>
      <x:c r="L94" s="7"/>
    </x:row>
    <x:row r="95" ht="23" customHeight="1">
      <x:c r="A95" s="8"/>
      <x:c r="B95" s="7"/>
      <x:c r="C95" s="7" t="str">
        <x:f>IF(B95="","",IFERROR(VLOOKUP(B95,'Vendor Map'!$A$5:$B$35,2,FALSE),"Unmapped"))</x:f>
      </x:c>
      <x:c r="D95" s="7"/>
      <x:c r="E95" s="7"/>
      <x:c r="F95" s="7"/>
      <x:c r="G95" s="7"/>
      <x:c r="H95" s="9"/>
      <x:c r="I95" s="7"/>
      <x:c r="J95" s="7"/>
      <x:c r="K95" s="7" t="str">
        <x:f>IF(B95="","",IF(OR(C95="Unmapped",D95="",F95="",H95="",I95="",J95=""),"CHECK","OK"))</x:f>
      </x:c>
      <x:c r="L95" s="7"/>
    </x:row>
    <x:row r="96" ht="23" customHeight="1">
      <x:c r="A96" s="8"/>
      <x:c r="B96" s="7"/>
      <x:c r="C96" s="7" t="str">
        <x:f>IF(B96="","",IFERROR(VLOOKUP(B96,'Vendor Map'!$A$5:$B$35,2,FALSE),"Unmapped"))</x:f>
      </x:c>
      <x:c r="D96" s="7"/>
      <x:c r="E96" s="7"/>
      <x:c r="F96" s="7"/>
      <x:c r="G96" s="7"/>
      <x:c r="H96" s="9"/>
      <x:c r="I96" s="7"/>
      <x:c r="J96" s="7"/>
      <x:c r="K96" s="7" t="str">
        <x:f>IF(B96="","",IF(OR(C96="Unmapped",D96="",F96="",H96="",I96="",J96=""),"CHECK","OK"))</x:f>
      </x:c>
      <x:c r="L96" s="7"/>
    </x:row>
    <x:row r="97" ht="23" customHeight="1">
      <x:c r="A97" s="8"/>
      <x:c r="B97" s="7"/>
      <x:c r="C97" s="7" t="str">
        <x:f>IF(B97="","",IFERROR(VLOOKUP(B97,'Vendor Map'!$A$5:$B$35,2,FALSE),"Unmapped"))</x:f>
      </x:c>
      <x:c r="D97" s="7"/>
      <x:c r="E97" s="7"/>
      <x:c r="F97" s="7"/>
      <x:c r="G97" s="7"/>
      <x:c r="H97" s="9"/>
      <x:c r="I97" s="7"/>
      <x:c r="J97" s="7"/>
      <x:c r="K97" s="7" t="str">
        <x:f>IF(B97="","",IF(OR(C97="Unmapped",D97="",F97="",H97="",I97="",J97=""),"CHECK","OK"))</x:f>
      </x:c>
      <x:c r="L97" s="7"/>
    </x:row>
    <x:row r="98" ht="23" customHeight="1">
      <x:c r="A98" s="8"/>
      <x:c r="B98" s="7"/>
      <x:c r="C98" s="7" t="str">
        <x:f>IF(B98="","",IFERROR(VLOOKUP(B98,'Vendor Map'!$A$5:$B$35,2,FALSE),"Unmapped"))</x:f>
      </x:c>
      <x:c r="D98" s="7"/>
      <x:c r="E98" s="7"/>
      <x:c r="F98" s="7"/>
      <x:c r="G98" s="7"/>
      <x:c r="H98" s="9"/>
      <x:c r="I98" s="7"/>
      <x:c r="J98" s="7"/>
      <x:c r="K98" s="7" t="str">
        <x:f>IF(B98="","",IF(OR(C98="Unmapped",D98="",F98="",H98="",I98="",J98=""),"CHECK","OK"))</x:f>
      </x:c>
      <x:c r="L98" s="7"/>
    </x:row>
    <x:row r="99" ht="23" customHeight="1">
      <x:c r="A99" s="8"/>
      <x:c r="B99" s="7"/>
      <x:c r="C99" s="7" t="str">
        <x:f>IF(B99="","",IFERROR(VLOOKUP(B99,'Vendor Map'!$A$5:$B$35,2,FALSE),"Unmapped"))</x:f>
      </x:c>
      <x:c r="D99" s="7"/>
      <x:c r="E99" s="7"/>
      <x:c r="F99" s="7"/>
      <x:c r="G99" s="7"/>
      <x:c r="H99" s="9"/>
      <x:c r="I99" s="7"/>
      <x:c r="J99" s="7"/>
      <x:c r="K99" s="7" t="str">
        <x:f>IF(B99="","",IF(OR(C99="Unmapped",D99="",F99="",H99="",I99="",J99=""),"CHECK","OK"))</x:f>
      </x:c>
      <x:c r="L99" s="7"/>
    </x:row>
    <x:row r="100" ht="23" customHeight="1">
      <x:c r="A100" s="8"/>
      <x:c r="B100" s="7"/>
      <x:c r="C100" s="7" t="str">
        <x:f>IF(B100="","",IFERROR(VLOOKUP(B100,'Vendor Map'!$A$5:$B$35,2,FALSE),"Unmapped"))</x:f>
      </x:c>
      <x:c r="D100" s="7"/>
      <x:c r="E100" s="7"/>
      <x:c r="F100" s="7"/>
      <x:c r="G100" s="7"/>
      <x:c r="H100" s="9"/>
      <x:c r="I100" s="7"/>
      <x:c r="J100" s="7"/>
      <x:c r="K100" s="7" t="str">
        <x:f>IF(B100="","",IF(OR(C100="Unmapped",D100="",F100="",H100="",I100="",J100=""),"CHECK","OK"))</x:f>
      </x:c>
      <x:c r="L100" s="7"/>
    </x:row>
    <x:row r="101" ht="23" customHeight="1">
      <x:c r="A101" s="8"/>
      <x:c r="B101" s="7"/>
      <x:c r="C101" s="7" t="str">
        <x:f>IF(B101="","",IFERROR(VLOOKUP(B101,'Vendor Map'!$A$5:$B$35,2,FALSE),"Unmapped"))</x:f>
      </x:c>
      <x:c r="D101" s="7"/>
      <x:c r="E101" s="7"/>
      <x:c r="F101" s="7"/>
      <x:c r="G101" s="7"/>
      <x:c r="H101" s="9"/>
      <x:c r="I101" s="7"/>
      <x:c r="J101" s="7"/>
      <x:c r="K101" s="7" t="str">
        <x:f>IF(B101="","",IF(OR(C101="Unmapped",D101="",F101="",H101="",I101="",J101=""),"CHECK","OK"))</x:f>
      </x:c>
      <x:c r="L101" s="7"/>
    </x:row>
    <x:row r="102" ht="23" customHeight="1">
      <x:c r="A102" s="8"/>
      <x:c r="B102" s="7"/>
      <x:c r="C102" s="7" t="str">
        <x:f>IF(B102="","",IFERROR(VLOOKUP(B102,'Vendor Map'!$A$5:$B$35,2,FALSE),"Unmapped"))</x:f>
      </x:c>
      <x:c r="D102" s="7"/>
      <x:c r="E102" s="7"/>
      <x:c r="F102" s="7"/>
      <x:c r="G102" s="7"/>
      <x:c r="H102" s="9"/>
      <x:c r="I102" s="7"/>
      <x:c r="J102" s="7"/>
      <x:c r="K102" s="7" t="str">
        <x:f>IF(B102="","",IF(OR(C102="Unmapped",D102="",F102="",H102="",I102="",J102=""),"CHECK","OK"))</x:f>
      </x:c>
      <x:c r="L102" s="7"/>
    </x:row>
    <x:row r="103" ht="23" customHeight="1">
      <x:c r="A103" s="8"/>
      <x:c r="B103" s="7"/>
      <x:c r="C103" s="7" t="str">
        <x:f>IF(B103="","",IFERROR(VLOOKUP(B103,'Vendor Map'!$A$5:$B$35,2,FALSE),"Unmapped"))</x:f>
      </x:c>
      <x:c r="D103" s="7"/>
      <x:c r="E103" s="7"/>
      <x:c r="F103" s="7"/>
      <x:c r="G103" s="7"/>
      <x:c r="H103" s="9"/>
      <x:c r="I103" s="7"/>
      <x:c r="J103" s="7"/>
      <x:c r="K103" s="7" t="str">
        <x:f>IF(B103="","",IF(OR(C103="Unmapped",D103="",F103="",H103="",I103="",J103=""),"CHECK","OK"))</x:f>
      </x:c>
      <x:c r="L103" s="7"/>
    </x:row>
    <x:row r="104" ht="23" customHeight="1">
      <x:c r="A104" s="8"/>
      <x:c r="B104" s="7"/>
      <x:c r="C104" s="7" t="str">
        <x:f>IF(B104="","",IFERROR(VLOOKUP(B104,'Vendor Map'!$A$5:$B$35,2,FALSE),"Unmapped"))</x:f>
      </x:c>
      <x:c r="D104" s="7"/>
      <x:c r="E104" s="7"/>
      <x:c r="F104" s="7"/>
      <x:c r="G104" s="7"/>
      <x:c r="H104" s="9"/>
      <x:c r="I104" s="7"/>
      <x:c r="J104" s="7"/>
      <x:c r="K104" s="7" t="str">
        <x:f>IF(B104="","",IF(OR(C104="Unmapped",D104="",F104="",H104="",I104="",J104=""),"CHECK","OK"))</x:f>
      </x:c>
      <x:c r="L104" s="7"/>
    </x:row>
    <x:row r="105" ht="23" customHeight="1">
      <x:c r="A105" s="8"/>
      <x:c r="B105" s="7"/>
      <x:c r="C105" s="7" t="str">
        <x:f>IF(B105="","",IFERROR(VLOOKUP(B105,'Vendor Map'!$A$5:$B$35,2,FALSE),"Unmapped"))</x:f>
      </x:c>
      <x:c r="D105" s="7"/>
      <x:c r="E105" s="7"/>
      <x:c r="F105" s="7"/>
      <x:c r="G105" s="7"/>
      <x:c r="H105" s="9"/>
      <x:c r="I105" s="7"/>
      <x:c r="J105" s="7"/>
      <x:c r="K105" s="7" t="str">
        <x:f>IF(B105="","",IF(OR(C105="Unmapped",D105="",F105="",H105="",I105="",J105=""),"CHECK","OK"))</x:f>
      </x:c>
      <x:c r="L105" s="7"/>
    </x:row>
    <x:row r="106" ht="23" customHeight="1">
      <x:c r="A106" s="8"/>
      <x:c r="B106" s="7"/>
      <x:c r="C106" s="7" t="str">
        <x:f>IF(B106="","",IFERROR(VLOOKUP(B106,'Vendor Map'!$A$5:$B$35,2,FALSE),"Unmapped"))</x:f>
      </x:c>
      <x:c r="D106" s="7"/>
      <x:c r="E106" s="7"/>
      <x:c r="F106" s="7"/>
      <x:c r="G106" s="7"/>
      <x:c r="H106" s="9"/>
      <x:c r="I106" s="7"/>
      <x:c r="J106" s="7"/>
      <x:c r="K106" s="7" t="str">
        <x:f>IF(B106="","",IF(OR(C106="Unmapped",D106="",F106="",H106="",I106="",J106=""),"CHECK","OK"))</x:f>
      </x:c>
      <x:c r="L106" s="7"/>
    </x:row>
  </x:sheetData>
  <x:mergeCells>
    <x:mergeCell ref="A1:L1"/>
    <x:mergeCell ref="A2:L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46C12"/>
  </x:sheetPr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34" hidden="0" customWidth="1"/>
    <x:col min="4" max="4" width="24" hidden="0" customWidth="1"/>
  </x:cols>
  <x:sheetData>
    <x:row r="1" ht="24" customHeight="1">
      <x:c r="A1" s="1" t="str">
        <x:v>Approved vendor mapping</x:v>
      </x:c>
    </x:row>
    <x:row r="2" ht="24" customHeight="1">
      <x:c r="A2" s="2" t="str">
        <x:v>Review possible aliases against supplier IDs, tax records, contracts, and source documents before approval.</x:v>
      </x:c>
    </x:row>
    <x:row r="3" ht="24" customHeight="1"/>
    <x:row r="4" ht="24" customHeight="1">
      <x:c r="A4" s="5" t="str">
        <x:v>Source vendor</x:v>
      </x:c>
      <x:c r="B4" s="5" t="str">
        <x:v>Normalized vendor</x:v>
      </x:c>
      <x:c r="C4" s="5" t="str">
        <x:v>Mapping basis</x:v>
      </x:c>
      <x:c r="D4" s="5" t="str">
        <x:v>Review status</x:v>
      </x:c>
    </x:row>
    <x:row r="5" ht="24" customHeight="1">
      <x:c r="A5" s="7" t="str">
        <x:v>Apex Metals Inc.</x:v>
      </x:c>
      <x:c r="B5" s="7" t="str">
        <x:v>Apex Metals</x:v>
      </x:c>
      <x:c r="C5" s="7" t="str">
        <x:v>Approved alias review</x:v>
      </x:c>
      <x:c r="D5" s="7" t="str">
        <x:v>Approved</x:v>
      </x:c>
    </x:row>
    <x:row r="6" ht="24" customHeight="1">
      <x:c r="A6" s="7" t="str">
        <x:v>Apex Metals</x:v>
      </x:c>
      <x:c r="B6" s="7" t="str">
        <x:v>Apex Metals</x:v>
      </x:c>
      <x:c r="C6" s="7" t="str">
        <x:v>Approved alias review</x:v>
      </x:c>
      <x:c r="D6" s="7" t="str">
        <x:v>Approved</x:v>
      </x:c>
    </x:row>
    <x:row r="7" ht="24" customHeight="1">
      <x:c r="A7" s="7" t="str">
        <x:v>Northline Logistics</x:v>
      </x:c>
      <x:c r="B7" s="7" t="str">
        <x:v>Northline Logistics</x:v>
      </x:c>
      <x:c r="C7" s="7" t="str">
        <x:v>Exact source name</x:v>
      </x:c>
      <x:c r="D7" s="7" t="str">
        <x:v>Approved</x:v>
      </x:c>
    </x:row>
    <x:row r="8" ht="24" customHeight="1">
      <x:c r="A8" s="7" t="str">
        <x:v>Helix Components</x:v>
      </x:c>
      <x:c r="B8" s="7" t="str">
        <x:v>Helix Components</x:v>
      </x:c>
      <x:c r="C8" s="7" t="str">
        <x:v>Exact source name</x:v>
      </x:c>
      <x:c r="D8" s="7" t="str">
        <x:v>Approved</x:v>
      </x:c>
    </x:row>
    <x:row r="9" ht="24" customHeight="1">
      <x:c r="A9" s="7" t="str">
        <x:v>Cobalt Packaging</x:v>
      </x:c>
      <x:c r="B9" s="7" t="str">
        <x:v>Cobalt Packaging</x:v>
      </x:c>
      <x:c r="C9" s="7" t="str">
        <x:v>Exact source name</x:v>
      </x:c>
      <x:c r="D9" s="7" t="str">
        <x:v>Approved</x:v>
      </x:c>
    </x:row>
    <x:row r="10" ht="24" customHeight="1">
      <x:c r="A10" s="7" t="str">
        <x:v>Vertex Industrial</x:v>
      </x:c>
      <x:c r="B10" s="7" t="str">
        <x:v>Vertex Industrial</x:v>
      </x:c>
      <x:c r="C10" s="7" t="str">
        <x:v>Exact source name</x:v>
      </x:c>
      <x:c r="D10" s="7" t="str">
        <x:v>Approved</x:v>
      </x:c>
    </x:row>
    <x:row r="11" ht="24" customHeight="1">
      <x:c r="A11" s="7" t="str">
        <x:v>Atlas Software</x:v>
      </x:c>
      <x:c r="B11" s="7" t="str">
        <x:v>Atlas Software</x:v>
      </x:c>
      <x:c r="C11" s="7" t="str">
        <x:v>Exact source name</x:v>
      </x:c>
      <x:c r="D11" s="7" t="str">
        <x:v>Approved</x:v>
      </x:c>
    </x:row>
    <x:row r="12" ht="24" customHeight="1">
      <x:c r="A12" s="7" t="str">
        <x:v>Atlas Cloud LLC</x:v>
      </x:c>
      <x:c r="B12" s="7" t="str">
        <x:v>Atlas Cloud LLC</x:v>
      </x:c>
      <x:c r="C12" s="7" t="str">
        <x:v>Exact source name</x:v>
      </x:c>
      <x:c r="D12" s="7" t="str">
        <x:v>Approved</x:v>
      </x:c>
    </x:row>
    <x:row r="13" ht="24" customHeight="1">
      <x:c r="A13" s="7" t="str">
        <x:v>Delta Lab Supply</x:v>
      </x:c>
      <x:c r="B13" s="7" t="str">
        <x:v>Delta Lab Supply</x:v>
      </x:c>
      <x:c r="C13" s="7" t="str">
        <x:v>Exact source name</x:v>
      </x:c>
      <x:c r="D13" s="7" t="str">
        <x:v>Approved</x:v>
      </x:c>
    </x:row>
    <x:row r="14" ht="24" customHeight="1">
      <x:c r="A14" s="7" t="str">
        <x:v>Cedar Office</x:v>
      </x:c>
      <x:c r="B14" s="7" t="str">
        <x:v>Cedar Office</x:v>
      </x:c>
      <x:c r="C14" s="7" t="str">
        <x:v>Exact source name</x:v>
      </x:c>
      <x:c r="D14" s="7" t="str">
        <x:v>Approved</x:v>
      </x:c>
    </x:row>
    <x:row r="15" ht="24" customHeight="1">
      <x:c r="A15" s="7" t="str">
        <x:v>Orion MRO</x:v>
      </x:c>
      <x:c r="B15" s="7" t="str">
        <x:v>Orion MRO</x:v>
      </x:c>
      <x:c r="C15" s="7" t="str">
        <x:v>Exact source name</x:v>
      </x:c>
      <x:c r="D15" s="7" t="str">
        <x:v>Approved</x:v>
      </x:c>
    </x:row>
    <x:row r="16" ht="24" customHeight="1">
      <x:c r="A16" s="7" t="str">
        <x:v>Bright Travel</x:v>
      </x:c>
      <x:c r="B16" s="7" t="str">
        <x:v>Bright Travel</x:v>
      </x:c>
      <x:c r="C16" s="7" t="str">
        <x:v>Exact source name</x:v>
      </x:c>
      <x:c r="D16" s="7" t="str">
        <x:v>Approved</x:v>
      </x:c>
    </x:row>
    <x:row r="17" ht="24" customHeight="1">
      <x:c r="A17" s="7" t="str">
        <x:v>Pine Safety</x:v>
      </x:c>
      <x:c r="B17" s="7" t="str">
        <x:v>Pine Safety</x:v>
      </x:c>
      <x:c r="C17" s="7" t="str">
        <x:v>Exact source name</x:v>
      </x:c>
      <x:c r="D17" s="7" t="str">
        <x:v>Approved</x:v>
      </x:c>
    </x:row>
    <x:row r="18" ht="24" customHeight="1">
      <x:c r="A18" s="7" t="str">
        <x:v>WestCom</x:v>
      </x:c>
      <x:c r="B18" s="7" t="str">
        <x:v>WestCom</x:v>
      </x:c>
      <x:c r="C18" s="7" t="str">
        <x:v>Exact source name</x:v>
      </x:c>
      <x:c r="D18" s="7" t="str">
        <x:v>Approved</x:v>
      </x:c>
    </x:row>
    <x:row r="19" ht="24" customHeight="1">
      <x:c r="A19" s="7" t="str">
        <x:v>Metro Print</x:v>
      </x:c>
      <x:c r="B19" s="7" t="str">
        <x:v>Metro Print</x:v>
      </x:c>
      <x:c r="C19" s="7" t="str">
        <x:v>Exact source name</x:v>
      </x:c>
      <x:c r="D19" s="7" t="str">
        <x:v>Approved</x:v>
      </x:c>
    </x:row>
    <x:row r="20" ht="24" customHeight="1">
      <x:c r="A20" s="7" t="str">
        <x:v>QuickSource</x:v>
      </x:c>
      <x:c r="B20" s="7" t="str">
        <x:v>QuickSource</x:v>
      </x:c>
      <x:c r="C20" s="7" t="str">
        <x:v>Exact source name</x:v>
      </x:c>
      <x:c r="D20" s="7" t="str">
        <x:v>Approved</x:v>
      </x:c>
    </x:row>
    <x:row r="21" ht="24" customHeight="1">
      <x:c r="A21" s="7" t="str">
        <x:v>Local Equipment</x:v>
      </x:c>
      <x:c r="B21" s="7" t="str">
        <x:v>Local Equipment</x:v>
      </x:c>
      <x:c r="C21" s="7" t="str">
        <x:v>Exact source name</x:v>
      </x:c>
      <x:c r="D21" s="7" t="str">
        <x:v>Approved</x:v>
      </x:c>
    </x:row>
    <x:row r="22" ht="24" customHeight="1">
      <x:c r="A22" s="7" t="str">
        <x:v>Nova Catering</x:v>
      </x:c>
      <x:c r="B22" s="7" t="str">
        <x:v>Nova Catering</x:v>
      </x:c>
      <x:c r="C22" s="7" t="str">
        <x:v>Exact source name</x:v>
      </x:c>
      <x:c r="D22" s="7" t="str">
        <x:v>Approved</x:v>
      </x:c>
    </x:row>
    <x:row r="23" ht="24" customHeight="1">
      <x:c r="A23" s="7" t="str">
        <x:v>FieldWorks</x:v>
      </x:c>
      <x:c r="B23" s="7" t="str">
        <x:v>FieldWorks</x:v>
      </x:c>
      <x:c r="C23" s="7" t="str">
        <x:v>Exact source name</x:v>
      </x:c>
      <x:c r="D23" s="7" t="str">
        <x:v>Approved</x:v>
      </x:c>
    </x:row>
    <x:row r="24" ht="24" customHeight="1">
      <x:c r="A24" s="7" t="str">
        <x:v>Small Purchases Co.</x:v>
      </x:c>
      <x:c r="B24" s="7" t="str">
        <x:v>Small Purchases Co.</x:v>
      </x:c>
      <x:c r="C24" s="7" t="str">
        <x:v>Exact source name</x:v>
      </x:c>
      <x:c r="D24" s="7" t="str">
        <x:v>Approved</x:v>
      </x:c>
    </x:row>
    <x:row r="25" ht="24" customHeight="1">
      <x:c r="A25" s="7"/>
      <x:c r="B25" s="7"/>
      <x:c r="C25" s="7"/>
      <x:c r="D25" s="7"/>
    </x:row>
    <x:row r="26" ht="24" customHeight="1">
      <x:c r="A26" s="7"/>
      <x:c r="B26" s="7"/>
      <x:c r="C26" s="7"/>
      <x:c r="D26" s="7"/>
    </x:row>
    <x:row r="27" ht="24" customHeight="1">
      <x:c r="A27" s="7"/>
      <x:c r="B27" s="7"/>
      <x:c r="C27" s="7"/>
      <x:c r="D27" s="7"/>
    </x:row>
    <x:row r="28" ht="24" customHeight="1">
      <x:c r="A28" s="7"/>
      <x:c r="B28" s="7"/>
      <x:c r="C28" s="7"/>
      <x:c r="D28" s="7"/>
    </x:row>
    <x:row r="29" ht="24" customHeight="1">
      <x:c r="A29" s="7"/>
      <x:c r="B29" s="7"/>
      <x:c r="C29" s="7"/>
      <x:c r="D29" s="7"/>
    </x:row>
    <x:row r="30" ht="24" customHeight="1">
      <x:c r="A30" s="7"/>
      <x:c r="B30" s="7"/>
      <x:c r="C30" s="7"/>
      <x:c r="D30" s="7"/>
    </x:row>
    <x:row r="31" ht="24" customHeight="1">
      <x:c r="A31" s="7"/>
      <x:c r="B31" s="7"/>
      <x:c r="C31" s="7"/>
      <x:c r="D31" s="7"/>
    </x:row>
    <x:row r="32" ht="24" customHeight="1">
      <x:c r="A32" s="7"/>
      <x:c r="B32" s="7"/>
      <x:c r="C32" s="7"/>
      <x:c r="D32" s="7"/>
    </x:row>
    <x:row r="33" ht="24" customHeight="1">
      <x:c r="A33" s="7"/>
      <x:c r="B33" s="7"/>
      <x:c r="C33" s="7"/>
      <x:c r="D33" s="7"/>
    </x:row>
    <x:row r="34" ht="24" customHeight="1">
      <x:c r="A34" s="7"/>
      <x:c r="B34" s="7"/>
      <x:c r="C34" s="7"/>
      <x:c r="D34" s="7"/>
    </x:row>
    <x:row r="35" ht="24" customHeight="1">
      <x:c r="A35" s="7"/>
      <x:c r="B35" s="7"/>
      <x:c r="C35" s="7"/>
      <x:c r="D35" s="7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52" hidden="0" customWidth="1"/>
    <x:col min="4" max="4" width="24" hidden="0" customWidth="1"/>
  </x:cols>
  <x:sheetData>
    <x:row r="1" ht="27" customHeight="1">
      <x:c r="A1" s="1" t="str">
        <x:v>Method and editable controls</x:v>
      </x:c>
    </x:row>
    <x:row r="2" ht="27" customHeight="1"/>
    <x:row r="3" ht="27" customHeight="1"/>
    <x:row r="4" ht="27" customHeight="1">
      <x:c r="A4" s="5" t="str">
        <x:v>Control</x:v>
      </x:c>
      <x:c r="B4" s="5" t="str">
        <x:v>Value</x:v>
      </x:c>
      <x:c r="C4" s="5" t="str">
        <x:v>Purpose</x:v>
      </x:c>
    </x:row>
    <x:row r="5" ht="27" customHeight="1">
      <x:c r="A5" s="7" t="str">
        <x:v>Tail-vendor threshold</x:v>
      </x:c>
      <x:c r="B5" s="10" t="n">
        <x:v>25000</x:v>
      </x:c>
      <x:c r="C5" s="7" t="str">
        <x:v>Vendor spend below this amount is included in tail spend</x:v>
      </x:c>
    </x:row>
    <x:row r="6" ht="27" customHeight="1">
      <x:c r="A6" s="7" t="str">
        <x:v>Reporting currency</x:v>
      </x:c>
      <x:c r="B6" s="7" t="str">
        <x:v>USD</x:v>
      </x:c>
      <x:c r="C6" s="7" t="str">
        <x:v>Sample values use one currency</x:v>
      </x:c>
    </x:row>
    <x:row r="7" ht="27" customHeight="1">
      <x:c r="A7" s="7" t="str">
        <x:v>Contract denominator</x:v>
      </x:c>
      <x:c r="B7" s="7" t="str">
        <x:v>Known status</x:v>
      </x:c>
      <x:c r="C7" s="7" t="str">
        <x:v>Unknown status is excluded from compliance calculations</x:v>
      </x:c>
    </x:row>
    <x:row r="8" ht="27" customHeight="1"/>
    <x:row r="9" ht="27" customHeight="1"/>
    <x:row r="10" ht="27" customHeight="1">
      <x:c r="A10" s="5" t="str">
        <x:v>Opportunity stage</x:v>
      </x:c>
      <x:c r="B10" s="5" t="str">
        <x:v>Meaning</x:v>
      </x:c>
      <x:c r="C10" s="5" t="str">
        <x:v>Required evidence</x:v>
      </x:c>
    </x:row>
    <x:row r="11" ht="27" customHeight="1">
      <x:c r="A11" s="7" t="str">
        <x:v>Potential</x:v>
      </x:c>
      <x:c r="B11" s="7" t="str">
        <x:v>Analytical pattern worth investigating</x:v>
      </x:c>
      <x:c r="C11" s="7" t="str">
        <x:v>Source rows and documented question</x:v>
      </x:c>
    </x:row>
    <x:row r="12" ht="27" customHeight="1">
      <x:c r="A12" s="7" t="str">
        <x:v>Validated</x:v>
      </x:c>
      <x:c r="B12" s="7" t="str">
        <x:v>Business confirms feasibility and scope</x:v>
      </x:c>
      <x:c r="C12" s="7" t="str">
        <x:v>Contract, owner, alternatives, risk review</x:v>
      </x:c>
    </x:row>
    <x:row r="13" ht="27" customHeight="1">
      <x:c r="A13" s="7" t="str">
        <x:v>Realized</x:v>
      </x:c>
      <x:c r="B13" s="7" t="str">
        <x:v>Implemented result measured under agreed method</x:v>
      </x:c>
      <x:c r="C13" s="7" t="str">
        <x:v>Approved baseline and financial evidence</x:v>
      </x:c>
    </x:row>
    <x:row r="14" ht="27" customHeight="1"/>
    <x:row r="15" ht="27" customHeight="1"/>
    <x:row r="16" ht="27" customHeight="1"/>
  </x:sheetData>
  <x:mergeCells>
    <x:mergeCell ref="A1:D1"/>
  </x:mergeCells>
  <x:pageMargins left="0.7" right="0.7" top="0.75" bottom="0.75" header="0.3" footer="0.3"/>
</x:worksheet>
</file>