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be20e10bf40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ose Summary" sheetId="1" r:id="R52221bc90c0b4140"/>
    <x:sheet xmlns:r="http://schemas.openxmlformats.org/officeDocument/2006/relationships" name="Close Checklist" sheetId="2" r:id="R6faa33536eb74d55"/>
    <x:sheet xmlns:r="http://schemas.openxmlformats.org/officeDocument/2006/relationships" name="Exceptions" sheetId="3" r:id="R634b9a69cc0d40cd"/>
    <x:sheet xmlns:r="http://schemas.openxmlformats.org/officeDocument/2006/relationships" name="Setup" sheetId="4" r:id="Rfcea061fb21e411f"/>
    <x:sheet xmlns:r="http://schemas.openxmlformats.org/officeDocument/2006/relationships" name="Evidence Guide" sheetId="5" r:id="Rf572a045905f40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$#,##0;($#,##0);-"/>
    <x:numFmt numFmtId="202" formatCode="0%"/>
  </x:numFmts>
  <x:fonts count="10">
    <x:font>
      <x:sz val="11"/>
      <x:name val="Carlito"/>
    </x:font>
    <x:font>
      <x:b/>
      <x:sz val="20"/>
      <x:color rgb="FF17312D"/>
      <x:name val="Arial"/>
    </x:font>
    <x:font>
      <x:sz val="10"/>
      <x:color rgb="FF667773"/>
      <x:name val="Arial"/>
    </x:font>
    <x:font>
      <x:b/>
      <x:sz val="10"/>
      <x:color rgb="FF17312D"/>
      <x:name val="Arial"/>
    </x:font>
    <x:font>
      <x:sz val="10"/>
      <x:color rgb="FF344743"/>
      <x:name val="Arial"/>
    </x:font>
    <x:font>
      <x:b/>
      <x:sz val="16"/>
      <x:color rgb="FF0D7B6C"/>
      <x:name val="Arial"/>
    </x:font>
    <x:font>
      <x:b/>
      <x:sz val="16"/>
      <x:color rgb="FF315D9D"/>
      <x:name val="Arial"/>
    </x:font>
    <x:font>
      <x:b/>
      <x:sz val="18"/>
      <x:color rgb="FF0D7B6C"/>
      <x:name val="Arial"/>
    </x:font>
    <x:font>
      <x:sz val="11"/>
      <x:color rgb="FF344743"/>
      <x:name val="Arial"/>
    </x:font>
    <x:font>
      <x:i/>
      <x:sz val="10"/>
      <x:color rgb="FF667773"/>
      <x:name val="Arial"/>
    </x:font>
  </x:fonts>
  <x:fills count="2">
    <x:fill>
      <x:patternFill patternType="none"/>
    </x:fill>
    <x:fill>
      <x:patternFill patternType="gray125"/>
    </x:fill>
  </x:fills>
  <x:borders count="2">
    <x:border/>
    <x:border>
      <x:left style="thin">
        <x:color rgb="FFD5E2DF"/>
      </x:left>
      <x:right style="thin">
        <x:color rgb="FFD5E2DF"/>
      </x:right>
      <x:top style="thin">
        <x:color rgb="FFD5E2DF"/>
      </x:top>
      <x:bottom style="thin">
        <x:color rgb="FFD5E2DF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borderId="0" xfId="0" applyNumberFormat="1" applyFont="1" applyFill="0" applyBorder="1"/>
    <x:xf numFmtId="0" fontId="3" borderId="0" xfId="0" applyNumberFormat="1" applyFont="1" applyFill="0" applyBorder="1"/>
    <x:xf numFmtId="0" fontId="3" borderId="1" xfId="0" applyNumberFormat="1" applyFont="1" applyFill="0" applyBorder="1"/>
    <x:xf numFmtId="0" fontId="3" borderId="1" xfId="0" applyNumberFormat="1" applyFont="1" applyFill="0" applyBorder="1" applyAlignment="1">
      <x:alignment vertical="center"/>
    </x:xf>
    <x:xf numFmtId="0" fontId="4" borderId="0" xfId="0" applyNumberFormat="1" applyFont="1" applyFill="0" applyBorder="1"/>
    <x:xf numFmtId="0" fontId="4" borderId="1" xfId="0" applyNumberFormat="1" applyFont="1" applyFill="0" applyBorder="1"/>
    <x:xf numFmtId="0" fontId="4" borderId="1" xfId="0" applyNumberFormat="1" applyFont="1" applyFill="0" applyBorder="1" applyAlignment="1">
      <x:alignment vertical="center"/>
    </x:xf>
    <x:xf numFmtId="200" fontId="4" borderId="1" xfId="0" applyNumberFormat="1" applyFont="1" applyFill="0" applyBorder="1" applyAlignment="1">
      <x:alignment vertical="center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vertical="center"/>
    </x:xf>
    <x:xf numFmtId="200" fontId="4" fillId="0" borderId="1" xfId="0" applyNumberFormat="1" applyFont="1" applyFill="1" applyBorder="1" applyAlignment="1">
      <x:alignment vertical="center"/>
    </x:xf>
    <x:xf numFmtId="201" fontId="4" borderId="1" xfId="0" applyNumberFormat="1" applyFont="1" applyFill="0" applyBorder="1" applyAlignment="1">
      <x:alignment vertical="center"/>
    </x:xf>
    <x:xf numFmtId="202" fontId="0" fillId="0" borderId="0" xfId="0" applyNumberFormat="1" applyFont="1" applyFill="1" applyBorder="1"/>
    <x:xf numFmtId="202" fontId="4" fillId="0" borderId="0" xfId="0" applyNumberFormat="1" applyFont="1" applyFill="1" applyBorder="1"/>
    <x:xf numFmtId="202" fontId="4" fillId="0" borderId="1" xfId="0" applyNumberFormat="1" applyFont="1" applyFill="1" applyBorder="1"/>
    <x:xf numFmtId="202" fontId="4" fillId="0" borderId="1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/>
    </x:xf>
    <x:xf numFmtId="202" fontId="7" fillId="0" borderId="1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borderId="0" xfId="0" applyNumberFormat="1" applyFont="1" applyFill="0" applyBorder="1" applyAlignment="1">
      <x:alignment wrapText="1"/>
    </x:xf>
    <x:xf numFmtId="0" fontId="8" borderId="1" xfId="0" applyNumberFormat="1" applyFont="1" applyFill="0" applyBorder="1" applyAlignment="1">
      <x:alignment wrapText="1"/>
    </x:xf>
    <x:xf numFmtId="0" fontId="0" borderId="1" xfId="0" applyNumberFormat="1" applyFont="1" applyFill="0" applyBorder="1"/>
    <x:xf numFmtId="0" fontId="9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bb17ef3822439c" /><Relationship Type="http://schemas.openxmlformats.org/officeDocument/2006/relationships/theme" Target="/xl/theme/theme1.xml" Id="Rde0b7c98a4f3444c" /><Relationship Type="http://schemas.openxmlformats.org/officeDocument/2006/relationships/sharedStrings" Target="/xl/sharedStrings.xml" Id="R42f1b6976acf4028" /><Relationship Type="http://schemas.openxmlformats.org/officeDocument/2006/relationships/worksheet" Target="/xl/worksheets/sheet1.xml" Id="R52221bc90c0b4140" /><Relationship Type="http://schemas.openxmlformats.org/officeDocument/2006/relationships/worksheet" Target="/xl/worksheets/sheet2.xml" Id="R6faa33536eb74d55" /><Relationship Type="http://schemas.openxmlformats.org/officeDocument/2006/relationships/worksheet" Target="/xl/worksheets/sheet3.xml" Id="R634b9a69cc0d40cd" /><Relationship Type="http://schemas.openxmlformats.org/officeDocument/2006/relationships/worksheet" Target="/xl/worksheets/sheet4.xml" Id="Rfcea061fb21e411f" /><Relationship Type="http://schemas.openxmlformats.org/officeDocument/2006/relationships/worksheet" Target="/xl/worksheets/sheet5.xml" Id="Rf572a045905f40f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D7B6C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28" hidden="0" customWidth="1"/>
    <x:col min="5" max="5" width="18" hidden="0" customWidth="1"/>
    <x:col min="6" max="6" width="18" hidden="0" customWidth="1"/>
    <x:col min="7" max="7" width="25" hidden="0" customWidth="1"/>
    <x:col min="8" max="8" width="23" hidden="0" customWidth="1"/>
    <x:col min="9" max="9" width="23" hidden="0" customWidth="1"/>
    <x:col min="10" max="10" width="23" hidden="0" customWidth="1"/>
  </x:cols>
  <x:sheetData>
    <x:row r="1" ht="31" customHeight="1">
      <x:c r="A1" s="1" t="str">
        <x:v>Month-end close control view | August 2026</x:v>
      </x:c>
    </x:row>
    <x:row r="2" ht="31" customHeight="1">
      <x:c r="A2" s="2" t="str">
        <x:v>Illustrative workbook data. Completion, evidence, review, and unresolved exceptions are reported separately.</x:v>
      </x:c>
    </x:row>
    <x:row r="3" ht="31" customHeight="1"/>
    <x:row r="4" ht="31" customHeight="1"/>
    <x:row r="5" ht="31" customHeight="1">
      <x:c r="A5" s="6" t="str">
        <x:v>Execution</x:v>
      </x:c>
      <x:c r="B5" s="6" t="str">
        <x:v>Result</x:v>
      </x:c>
      <x:c r="D5" s="6" t="str">
        <x:v>Control status</x:v>
      </x:c>
      <x:c r="E5" s="6" t="str">
        <x:v>Result</x:v>
      </x:c>
      <x:c r="G5" s="6" t="str">
        <x:v>Rates</x:v>
      </x:c>
      <x:c r="H5" s="6" t="str">
        <x:v>Result</x:v>
      </x:c>
    </x:row>
    <x:row r="6" ht="31" customHeight="1">
      <x:c r="A6" s="13" t="str">
        <x:v>Applicable tasks</x:v>
      </x:c>
      <x:c r="B6" s="13" t="n">
        <x:f>COUNTA('Close Checklist'!$A$6:$A$35)</x:f>
        <x:v>30</x:v>
      </x:c>
      <x:c r="D6" s="13" t="str">
        <x:v>Signed off</x:v>
      </x:c>
      <x:c r="E6" s="21" t="n">
        <x:f>COUNTIF('Close Checklist'!$O$6:$O$35,"Signed off")</x:f>
        <x:v>15</x:v>
      </x:c>
      <x:c r="G6" s="13" t="str">
        <x:v>Task completion</x:v>
      </x:c>
      <x:c r="H6" s="22" t="n">
        <x:f>B7/B6</x:f>
        <x:v>0.7</x:v>
      </x:c>
    </x:row>
    <x:row r="7" ht="31" customHeight="1">
      <x:c r="A7" s="13" t="str">
        <x:v>Complete</x:v>
      </x:c>
      <x:c r="B7" s="20" t="n">
        <x:f>COUNTIF('Close Checklist'!$I$6:$I$35,"Complete")</x:f>
        <x:v>21</x:v>
      </x:c>
      <x:c r="D7" s="13" t="str">
        <x:v>Awaiting review</x:v>
      </x:c>
      <x:c r="E7" s="21" t="n">
        <x:f>COUNTIF('Close Checklist'!$O$6:$O$35,"Awaiting review")</x:f>
        <x:v>3</x:v>
      </x:c>
      <x:c r="G7" s="13" t="str">
        <x:v>Control sign-off</x:v>
      </x:c>
      <x:c r="H7" s="22" t="n">
        <x:f>E6/B6</x:f>
        <x:v>0.5</x:v>
      </x:c>
    </x:row>
    <x:row r="8" ht="31" customHeight="1">
      <x:c r="A8" s="13" t="str">
        <x:v>In progress</x:v>
      </x:c>
      <x:c r="B8" s="20" t="n">
        <x:f>COUNTIF('Close Checklist'!$I$6:$I$35,"In progress")</x:f>
        <x:v>4</x:v>
      </x:c>
      <x:c r="D8" s="13" t="str">
        <x:v>Missing evidence</x:v>
      </x:c>
      <x:c r="E8" s="21" t="n">
        <x:f>COUNTIF('Close Checklist'!$O$6:$O$35,"Missing evidence")</x:f>
        <x:v>3</x:v>
      </x:c>
    </x:row>
    <x:row r="9" ht="31" customHeight="1">
      <x:c r="A9" s="13" t="str">
        <x:v>Blocked</x:v>
      </x:c>
      <x:c r="B9" s="20" t="n">
        <x:f>COUNTIF('Close Checklist'!$I$6:$I$35,"Blocked")</x:f>
        <x:v>2</x:v>
      </x:c>
      <x:c r="D9" s="13" t="str">
        <x:v>Overdue open tasks</x:v>
      </x:c>
      <x:c r="E9" s="21" t="n">
        <x:f>COUNTIF('Close Checklist'!$P$6:$P$35,"Overdue")</x:f>
        <x:v>3</x:v>
      </x:c>
    </x:row>
    <x:row r="10" ht="31" customHeight="1">
      <x:c r="A10" s="13" t="str">
        <x:v>Not started</x:v>
      </x:c>
      <x:c r="B10" s="20" t="n">
        <x:f>COUNTIF('Close Checklist'!$I$6:$I$35,"Not started")</x:f>
        <x:v>3</x:v>
      </x:c>
      <x:c r="D10" s="13" t="str">
        <x:v>Open exceptions</x:v>
      </x:c>
      <x:c r="E10" s="21" t="n">
        <x:f>COUNTIFS(Exceptions!$A$6:$A$50,"&lt;&gt;",Exceptions!$G$6:$G$50,"&lt;&gt;Resolved")</x:f>
        <x:v>6</x:v>
      </x:c>
    </x:row>
    <x:row r="11" ht="31" customHeight="1"/>
    <x:row r="12" ht="31" customHeight="1"/>
    <x:row r="13" ht="31" customHeight="1">
      <x:c r="A13" s="6" t="str">
        <x:v>Phase</x:v>
      </x:c>
      <x:c r="B13" s="6" t="str">
        <x:v>Tasks</x:v>
      </x:c>
      <x:c r="C13" s="6" t="str">
        <x:v>Complete</x:v>
      </x:c>
      <x:c r="D13" s="6" t="str">
        <x:v>Signed off</x:v>
      </x:c>
      <x:c r="E13" s="6" t="str">
        <x:v>Blocked</x:v>
      </x:c>
      <x:c r="F13" s="6" t="str">
        <x:v>Overdue</x:v>
      </x:c>
      <x:c r="H13" s="6" t="str">
        <x:v>Management review</x:v>
      </x:c>
      <x:c r="I13" s="6"/>
      <x:c r="J13" s="6"/>
    </x:row>
    <x:row r="14" ht="31" customHeight="1">
      <x:c r="A14" s="13" t="str">
        <x:v>Pre-close</x:v>
      </x:c>
      <x:c r="B14" s="13" t="n">
        <x:f>COUNTIF('Close Checklist'!$B$6:$B$35,A14)</x:f>
        <x:v>6</x:v>
      </x:c>
      <x:c r="C14" s="13" t="n">
        <x:f>COUNTIFS('Close Checklist'!$B$6:$B$35,A14,'Close Checklist'!$I$6:$I$35,"Complete")</x:f>
        <x:v>6</x:v>
      </x:c>
      <x:c r="D14" s="13" t="n">
        <x:f>COUNTIFS('Close Checklist'!$B$6:$B$35,A14,'Close Checklist'!$O$6:$O$35,"Signed off")</x:f>
        <x:v>6</x:v>
      </x:c>
      <x:c r="E14" s="13" t="n">
        <x:f>COUNTIFS('Close Checklist'!$B$6:$B$35,A14,'Close Checklist'!$I$6:$I$35,"Blocked")</x:f>
        <x:v>0</x:v>
      </x:c>
      <x:c r="F14" s="13" t="n">
        <x:f>COUNTIFS('Close Checklist'!$B$6:$B$35,A14,'Close Checklist'!$P$6:$P$35,"Overdue")</x:f>
        <x:v>0</x:v>
      </x:c>
      <x:c r="H14" s="26" t="str">
        <x:v>The close is 70% complete, but only 50% of tasks are signed off. Prioritize the late AP batch, the dependent AP reconciliation, and the unsupported bank reconciling item before relying on the completion rate.</x:v>
      </x:c>
      <x:c r="I14" s="27"/>
      <x:c r="J14" s="27"/>
    </x:row>
    <x:row r="15" ht="31" customHeight="1">
      <x:c r="A15" s="13" t="str">
        <x:v>Capture and cut-off</x:v>
      </x:c>
      <x:c r="B15" s="13" t="n">
        <x:f>COUNTIF('Close Checklist'!$B$6:$B$35,A15)</x:f>
        <x:v>6</x:v>
      </x:c>
      <x:c r="C15" s="13" t="n">
        <x:f>COUNTIFS('Close Checklist'!$B$6:$B$35,A15,'Close Checklist'!$I$6:$I$35,"Complete")</x:f>
        <x:v>5</x:v>
      </x:c>
      <x:c r="D15" s="13" t="n">
        <x:f>COUNTIFS('Close Checklist'!$B$6:$B$35,A15,'Close Checklist'!$O$6:$O$35,"Signed off")</x:f>
        <x:v>4</x:v>
      </x:c>
      <x:c r="E15" s="13" t="n">
        <x:f>COUNTIFS('Close Checklist'!$B$6:$B$35,A15,'Close Checklist'!$I$6:$I$35,"Blocked")</x:f>
        <x:v>0</x:v>
      </x:c>
      <x:c r="F15" s="13" t="n">
        <x:f>COUNTIFS('Close Checklist'!$B$6:$B$35,A15,'Close Checklist'!$P$6:$P$35,"Overdue")</x:f>
        <x:v>1</x:v>
      </x:c>
      <x:c r="H15" s="27"/>
      <x:c r="I15" s="27"/>
      <x:c r="J15" s="27"/>
    </x:row>
    <x:row r="16" ht="31" customHeight="1">
      <x:c r="A16" s="13" t="str">
        <x:v>Reconciliations</x:v>
      </x:c>
      <x:c r="B16" s="13" t="n">
        <x:f>COUNTIF('Close Checklist'!$B$6:$B$35,A16)</x:f>
        <x:v>9</x:v>
      </x:c>
      <x:c r="C16" s="13" t="n">
        <x:f>COUNTIFS('Close Checklist'!$B$6:$B$35,A16,'Close Checklist'!$I$6:$I$35,"Complete")</x:f>
        <x:v>7</x:v>
      </x:c>
      <x:c r="D16" s="13" t="n">
        <x:f>COUNTIFS('Close Checklist'!$B$6:$B$35,A16,'Close Checklist'!$O$6:$O$35,"Signed off")</x:f>
        <x:v>5</x:v>
      </x:c>
      <x:c r="E16" s="13" t="n">
        <x:f>COUNTIFS('Close Checklist'!$B$6:$B$35,A16,'Close Checklist'!$I$6:$I$35,"Blocked")</x:f>
        <x:v>2</x:v>
      </x:c>
      <x:c r="F16" s="13" t="n">
        <x:f>COUNTIFS('Close Checklist'!$B$6:$B$35,A16,'Close Checklist'!$P$6:$P$35,"Overdue")</x:f>
        <x:v>2</x:v>
      </x:c>
    </x:row>
    <x:row r="17" ht="31" customHeight="1">
      <x:c r="A17" s="13" t="str">
        <x:v>Adjustments</x:v>
      </x:c>
      <x:c r="B17" s="13" t="n">
        <x:f>COUNTIF('Close Checklist'!$B$6:$B$35,A17)</x:f>
        <x:v>5</x:v>
      </x:c>
      <x:c r="C17" s="13" t="n">
        <x:f>COUNTIFS('Close Checklist'!$B$6:$B$35,A17,'Close Checklist'!$I$6:$I$35,"Complete")</x:f>
        <x:v>2</x:v>
      </x:c>
      <x:c r="D17" s="13" t="n">
        <x:f>COUNTIFS('Close Checklist'!$B$6:$B$35,A17,'Close Checklist'!$O$6:$O$35,"Signed off")</x:f>
        <x:v>0</x:v>
      </x:c>
      <x:c r="E17" s="13" t="n">
        <x:f>COUNTIFS('Close Checklist'!$B$6:$B$35,A17,'Close Checklist'!$I$6:$I$35,"Blocked")</x:f>
        <x:v>0</x:v>
      </x:c>
      <x:c r="F17" s="13" t="n">
        <x:f>COUNTIFS('Close Checklist'!$B$6:$B$35,A17,'Close Checklist'!$P$6:$P$35,"Overdue")</x:f>
        <x:v>0</x:v>
      </x:c>
    </x:row>
    <x:row r="18" ht="31" customHeight="1">
      <x:c r="A18" s="13" t="str">
        <x:v>Review and reporting</x:v>
      </x:c>
      <x:c r="B18" s="13" t="n">
        <x:f>COUNTIF('Close Checklist'!$B$6:$B$35,A18)</x:f>
        <x:v>4</x:v>
      </x:c>
      <x:c r="C18" s="13" t="n">
        <x:f>COUNTIFS('Close Checklist'!$B$6:$B$35,A18,'Close Checklist'!$I$6:$I$35,"Complete")</x:f>
        <x:v>1</x:v>
      </x:c>
      <x:c r="D18" s="13" t="n">
        <x:f>COUNTIFS('Close Checklist'!$B$6:$B$35,A18,'Close Checklist'!$O$6:$O$35,"Signed off")</x:f>
        <x:v>0</x:v>
      </x:c>
      <x:c r="E18" s="13" t="n">
        <x:f>COUNTIFS('Close Checklist'!$B$6:$B$35,A18,'Close Checklist'!$I$6:$I$35,"Blocked")</x:f>
        <x:v>0</x:v>
      </x:c>
      <x:c r="F18" s="13" t="n">
        <x:f>COUNTIFS('Close Checklist'!$B$6:$B$35,A18,'Close Checklist'!$P$6:$P$35,"Overdue")</x:f>
        <x:v>0</x:v>
      </x:c>
    </x:row>
    <x:row r="19" ht="31" customHeight="1"/>
    <x:row r="20" ht="31" customHeight="1"/>
    <x:row r="21" ht="31" customHeight="1">
      <x:c r="A21" s="28" t="str">
        <x:v>A task marked Complete is not treated as signed off until evidence and a review date are present. Review source workpapers before making accounting or reporting decisions.</x:v>
      </x:c>
    </x:row>
    <x:row r="22" ht="31" customHeight="1"/>
    <x:row r="23" ht="31" customHeight="1"/>
  </x:sheetData>
  <x:mergeCells>
    <x:mergeCell ref="A1:J1"/>
    <x:mergeCell ref="A2:J2"/>
    <x:mergeCell ref="H13:J13"/>
    <x:mergeCell ref="H14:J15"/>
    <x:mergeCell ref="A21:J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D9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22" hidden="0" customWidth="1"/>
    <x:col min="3" max="3" width="22" hidden="0" customWidth="1"/>
    <x:col min="4" max="4" width="54" hidden="0" customWidth="1"/>
    <x:col min="5" max="5" width="15" hidden="0" customWidth="1"/>
    <x:col min="6" max="6" width="18" hidden="0" customWidth="1"/>
    <x:col min="7" max="7" width="18" hidden="0" customWidth="1"/>
    <x:col min="8" max="8" width="23" hidden="0" customWidth="1"/>
    <x:col min="9" max="9" width="16" hidden="0" customWidth="1"/>
    <x:col min="10" max="10" width="18" hidden="0" customWidth="1"/>
    <x:col min="11" max="11" width="31" hidden="0" customWidth="1"/>
    <x:col min="12" max="12" width="31" hidden="0" customWidth="1"/>
    <x:col min="13" max="13" width="16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</x:cols>
  <x:sheetData>
    <x:row r="1">
      <x:c r="A1" s="1" t="str">
        <x:v>Month-end close checklist | August 2026 example</x:v>
      </x:c>
    </x:row>
    <x:row r="2">
      <x:c r="A2" s="2" t="str">
        <x:v>Replace yellow input cells. Due dates follow business-day offsets from Setup. Sign-off requires Complete status, evidence, and a review date.</x:v>
      </x:c>
    </x:row>
    <x:row r="5" ht="42" customHeight="1">
      <x:c r="A5" s="6" t="str">
        <x:v>Task ID</x:v>
      </x:c>
      <x:c r="B5" s="6" t="str">
        <x:v>Phase</x:v>
      </x:c>
      <x:c r="C5" s="6" t="str">
        <x:v>Account / area</x:v>
      </x:c>
      <x:c r="D5" s="6" t="str">
        <x:v>Task</x:v>
      </x:c>
      <x:c r="E5" s="6" t="str">
        <x:v>Owner</x:v>
      </x:c>
      <x:c r="F5" s="6" t="str">
        <x:v>Due business day</x:v>
      </x:c>
      <x:c r="G5" s="6" t="str">
        <x:v>Due date</x:v>
      </x:c>
      <x:c r="H5" s="6" t="str">
        <x:v>Dependency</x:v>
      </x:c>
      <x:c r="I5" s="6" t="str">
        <x:v>Status</x:v>
      </x:c>
      <x:c r="J5" s="6" t="str">
        <x:v>Completion date</x:v>
      </x:c>
      <x:c r="K5" s="6" t="str">
        <x:v>Evidence reference</x:v>
      </x:c>
      <x:c r="L5" s="6" t="str">
        <x:v>Exception</x:v>
      </x:c>
      <x:c r="M5" s="6" t="str">
        <x:v>Reviewer</x:v>
      </x:c>
      <x:c r="N5" s="6" t="str">
        <x:v>Review date</x:v>
      </x:c>
      <x:c r="O5" s="6" t="str">
        <x:v>Sign-off status</x:v>
      </x:c>
      <x:c r="P5" s="6" t="str">
        <x:v>Overdue</x:v>
      </x:c>
      <x:c r="Q5" s="6" t="str">
        <x:v>Days late</x:v>
      </x:c>
    </x:row>
    <x:row r="6" ht="32" customHeight="1">
      <x:c r="A6" s="9" t="str">
        <x:v>PRE-01</x:v>
      </x:c>
      <x:c r="B6" s="9" t="str">
        <x:v>Pre-close</x:v>
      </x:c>
      <x:c r="C6" s="9" t="str">
        <x:v>Scope</x:v>
      </x:c>
      <x:c r="D6" s="9" t="str">
        <x:v>Confirm period, entities, currency, and reporting basis</x:v>
      </x:c>
      <x:c r="E6" s="9" t="str">
        <x:v>A. Lee</x:v>
      </x:c>
      <x:c r="F6" s="9" t="n">
        <x:v>-5</x:v>
      </x:c>
      <x:c r="G6" s="14" t="n">
        <x:f>WORKDAY.INTL(Setup!$B$5,F6,1)</x:f>
        <x:v>46258</x:v>
      </x:c>
      <x:c r="H6" s="9" t="str">
        <x:v>None</x:v>
      </x:c>
      <x:c r="I6" s="9" t="str">
        <x:v>Complete</x:v>
      </x:c>
      <x:c r="J6" s="10" t="n">
        <x:v>46258</x:v>
      </x:c>
      <x:c r="K6" s="9" t="str">
        <x:v>Close folder / scope memo</x:v>
      </x:c>
      <x:c r="L6" s="9" t="str"/>
      <x:c r="M6" s="9" t="str">
        <x:v>M. Chen</x:v>
      </x:c>
      <x:c r="N6" s="10" t="n">
        <x:v>46259</x:v>
      </x:c>
      <x:c r="O6" s="13" t="str">
        <x:f>IF(I6&lt;&gt;"Complete","Open",IF(K6="","Missing evidence",IF(N6="","Awaiting review","Signed off")))</x:f>
        <x:v>Signed off</x:v>
      </x:c>
      <x:c r="P6" s="13" t="str">
        <x:f>IF(AND(I6&lt;&gt;"Complete",G6&lt;Setup!$B$6),"Overdue","")</x:f>
      </x:c>
      <x:c r="Q6" s="13" t="n">
        <x:f>IF(P6="Overdue",NETWORKDAYS.INTL(G6,Setup!$B$6,1)-1,0)</x:f>
        <x:v>0</x:v>
      </x:c>
    </x:row>
    <x:row r="7" ht="32" customHeight="1">
      <x:c r="A7" s="9" t="str">
        <x:v>PRE-02</x:v>
      </x:c>
      <x:c r="B7" s="9" t="str">
        <x:v>Pre-close</x:v>
      </x:c>
      <x:c r="C7" s="9" t="str">
        <x:v>Calendar</x:v>
      </x:c>
      <x:c r="D7" s="9" t="str">
        <x:v>Confirm owners, reviewers, and reporting deadline</x:v>
      </x:c>
      <x:c r="E7" s="9" t="str">
        <x:v>A. Lee</x:v>
      </x:c>
      <x:c r="F7" s="9" t="n">
        <x:v>-5</x:v>
      </x:c>
      <x:c r="G7" s="14" t="n">
        <x:f>WORKDAY.INTL(Setup!$B$5,F7,1)</x:f>
        <x:v>46258</x:v>
      </x:c>
      <x:c r="H7" s="9" t="str">
        <x:v>PRE-01</x:v>
      </x:c>
      <x:c r="I7" s="9" t="str">
        <x:v>Complete</x:v>
      </x:c>
      <x:c r="J7" s="10" t="n">
        <x:v>46258</x:v>
      </x:c>
      <x:c r="K7" s="9" t="str">
        <x:v>Close folder / close calendar</x:v>
      </x:c>
      <x:c r="L7" s="9" t="str"/>
      <x:c r="M7" s="9" t="str">
        <x:v>M. Chen</x:v>
      </x:c>
      <x:c r="N7" s="10" t="n">
        <x:v>46259</x:v>
      </x:c>
      <x:c r="O7" s="13" t="str">
        <x:f>IF(I7&lt;&gt;"Complete","Open",IF(K7="","Missing evidence",IF(N7="","Awaiting review","Signed off")))</x:f>
        <x:v>Signed off</x:v>
      </x:c>
      <x:c r="P7" s="13" t="str">
        <x:f>IF(AND(I7&lt;&gt;"Complete",G7&lt;Setup!$B$6),"Overdue","")</x:f>
      </x:c>
      <x:c r="Q7" s="13" t="n">
        <x:f>IF(P7="Overdue",NETWORKDAYS.INTL(G7,Setup!$B$6,1)-1,0)</x:f>
        <x:v>0</x:v>
      </x:c>
    </x:row>
    <x:row r="8" ht="32" customHeight="1">
      <x:c r="A8" s="9" t="str">
        <x:v>PRE-03</x:v>
      </x:c>
      <x:c r="B8" s="9" t="str">
        <x:v>Pre-close</x:v>
      </x:c>
      <x:c r="C8" s="9" t="str">
        <x:v>Cut-off</x:v>
      </x:c>
      <x:c r="D8" s="9" t="str">
        <x:v>Send invoice, expense, revenue, and journal cut-off notice</x:v>
      </x:c>
      <x:c r="E8" s="9" t="str">
        <x:v>R. Patel</x:v>
      </x:c>
      <x:c r="F8" s="9" t="n">
        <x:v>-4</x:v>
      </x:c>
      <x:c r="G8" s="14" t="n">
        <x:f>WORKDAY.INTL(Setup!$B$5,F8,1)</x:f>
        <x:v>46259</x:v>
      </x:c>
      <x:c r="H8" s="9" t="str">
        <x:v>PRE-02</x:v>
      </x:c>
      <x:c r="I8" s="9" t="str">
        <x:v>Complete</x:v>
      </x:c>
      <x:c r="J8" s="10" t="n">
        <x:v>46259</x:v>
      </x:c>
      <x:c r="K8" s="9" t="str">
        <x:v>Close folder / cut-off notice</x:v>
      </x:c>
      <x:c r="L8" s="9" t="str"/>
      <x:c r="M8" s="9" t="str">
        <x:v>M. Chen</x:v>
      </x:c>
      <x:c r="N8" s="10" t="n">
        <x:v>46260</x:v>
      </x:c>
      <x:c r="O8" s="13" t="str">
        <x:f>IF(I8&lt;&gt;"Complete","Open",IF(K8="","Missing evidence",IF(N8="","Awaiting review","Signed off")))</x:f>
        <x:v>Signed off</x:v>
      </x:c>
      <x:c r="P8" s="13" t="str">
        <x:f>IF(AND(I8&lt;&gt;"Complete",G8&lt;Setup!$B$6),"Overdue","")</x:f>
      </x:c>
      <x:c r="Q8" s="13" t="n">
        <x:f>IF(P8="Overdue",NETWORKDAYS.INTL(G8,Setup!$B$6,1)-1,0)</x:f>
        <x:v>0</x:v>
      </x:c>
    </x:row>
    <x:row r="9" ht="32" customHeight="1">
      <x:c r="A9" s="9" t="str">
        <x:v>PRE-04</x:v>
      </x:c>
      <x:c r="B9" s="9" t="str">
        <x:v>Pre-close</x:v>
      </x:c>
      <x:c r="C9" s="9" t="str">
        <x:v>Documents</x:v>
      </x:c>
      <x:c r="D9" s="9" t="str">
        <x:v>Request bank, payroll, tax, and operational schedules</x:v>
      </x:c>
      <x:c r="E9" s="9" t="str">
        <x:v>S. Kim</x:v>
      </x:c>
      <x:c r="F9" s="9" t="n">
        <x:v>-4</x:v>
      </x:c>
      <x:c r="G9" s="14" t="n">
        <x:f>WORKDAY.INTL(Setup!$B$5,F9,1)</x:f>
        <x:v>46259</x:v>
      </x:c>
      <x:c r="H9" s="9" t="str">
        <x:v>PRE-02</x:v>
      </x:c>
      <x:c r="I9" s="9" t="str">
        <x:v>Complete</x:v>
      </x:c>
      <x:c r="J9" s="10" t="n">
        <x:v>46259</x:v>
      </x:c>
      <x:c r="K9" s="9" t="str">
        <x:v>Close folder / request tracker</x:v>
      </x:c>
      <x:c r="L9" s="9" t="str"/>
      <x:c r="M9" s="9" t="str">
        <x:v>M. Chen</x:v>
      </x:c>
      <x:c r="N9" s="10" t="n">
        <x:v>46260</x:v>
      </x:c>
      <x:c r="O9" s="13" t="str">
        <x:f>IF(I9&lt;&gt;"Complete","Open",IF(K9="","Missing evidence",IF(N9="","Awaiting review","Signed off")))</x:f>
        <x:v>Signed off</x:v>
      </x:c>
      <x:c r="P9" s="13" t="str">
        <x:f>IF(AND(I9&lt;&gt;"Complete",G9&lt;Setup!$B$6),"Overdue","")</x:f>
      </x:c>
      <x:c r="Q9" s="13" t="n">
        <x:f>IF(P9="Overdue",NETWORKDAYS.INTL(G9,Setup!$B$6,1)-1,0)</x:f>
        <x:v>0</x:v>
      </x:c>
    </x:row>
    <x:row r="10" ht="32" customHeight="1">
      <x:c r="A10" s="9" t="str">
        <x:v>PRE-05</x:v>
      </x:c>
      <x:c r="B10" s="9" t="str">
        <x:v>Pre-close</x:v>
      </x:c>
      <x:c r="C10" s="9" t="str">
        <x:v>Recurring schedules</x:v>
      </x:c>
      <x:c r="D10" s="9" t="str">
        <x:v>Roll forward depreciation, prepaid, accrual, and lease schedules</x:v>
      </x:c>
      <x:c r="E10" s="9" t="str">
        <x:v>A. Lee</x:v>
      </x:c>
      <x:c r="F10" s="9" t="n">
        <x:v>-3</x:v>
      </x:c>
      <x:c r="G10" s="14" t="n">
        <x:f>WORKDAY.INTL(Setup!$B$5,F10,1)</x:f>
        <x:v>46260</x:v>
      </x:c>
      <x:c r="H10" s="9" t="str">
        <x:v>PRE-01</x:v>
      </x:c>
      <x:c r="I10" s="9" t="str">
        <x:v>Complete</x:v>
      </x:c>
      <x:c r="J10" s="10" t="n">
        <x:v>46260</x:v>
      </x:c>
      <x:c r="K10" s="9" t="str">
        <x:v>Workpapers / recurring schedules</x:v>
      </x:c>
      <x:c r="L10" s="9" t="str"/>
      <x:c r="M10" s="9" t="str">
        <x:v>M. Chen</x:v>
      </x:c>
      <x:c r="N10" s="10" t="n">
        <x:v>46261</x:v>
      </x:c>
      <x:c r="O10" s="13" t="str">
        <x:f>IF(I10&lt;&gt;"Complete","Open",IF(K10="","Missing evidence",IF(N10="","Awaiting review","Signed off")))</x:f>
        <x:v>Signed off</x:v>
      </x:c>
      <x:c r="P10" s="13" t="str">
        <x:f>IF(AND(I10&lt;&gt;"Complete",G10&lt;Setup!$B$6),"Overdue","")</x:f>
      </x:c>
      <x:c r="Q10" s="13" t="n">
        <x:f>IF(P10="Overdue",NETWORKDAYS.INTL(G10,Setup!$B$6,1)-1,0)</x:f>
        <x:v>0</x:v>
      </x:c>
    </x:row>
    <x:row r="11" ht="32" customHeight="1">
      <x:c r="A11" s="9" t="str">
        <x:v>PRE-06</x:v>
      </x:c>
      <x:c r="B11" s="9" t="str">
        <x:v>Pre-close</x:v>
      </x:c>
      <x:c r="C11" s="9" t="str">
        <x:v>Prior exceptions</x:v>
      </x:c>
      <x:c r="D11" s="9" t="str">
        <x:v>Review prior-period reconciling items and open exceptions</x:v>
      </x:c>
      <x:c r="E11" s="9" t="str">
        <x:v>R. Patel</x:v>
      </x:c>
      <x:c r="F11" s="9" t="n">
        <x:v>-2</x:v>
      </x:c>
      <x:c r="G11" s="14" t="n">
        <x:f>WORKDAY.INTL(Setup!$B$5,F11,1)</x:f>
        <x:v>46261</x:v>
      </x:c>
      <x:c r="H11" s="9" t="str">
        <x:v>PRE-01</x:v>
      </x:c>
      <x:c r="I11" s="9" t="str">
        <x:v>Complete</x:v>
      </x:c>
      <x:c r="J11" s="10" t="n">
        <x:v>46261</x:v>
      </x:c>
      <x:c r="K11" s="9" t="str">
        <x:v>Exceptions / prior close review</x:v>
      </x:c>
      <x:c r="L11" s="9" t="str"/>
      <x:c r="M11" s="9" t="str">
        <x:v>M. Chen</x:v>
      </x:c>
      <x:c r="N11" s="10" t="n">
        <x:v>46262</x:v>
      </x:c>
      <x:c r="O11" s="13" t="str">
        <x:f>IF(I11&lt;&gt;"Complete","Open",IF(K11="","Missing evidence",IF(N11="","Awaiting review","Signed off")))</x:f>
        <x:v>Signed off</x:v>
      </x:c>
      <x:c r="P11" s="13" t="str">
        <x:f>IF(AND(I11&lt;&gt;"Complete",G11&lt;Setup!$B$6),"Overdue","")</x:f>
      </x:c>
      <x:c r="Q11" s="13" t="n">
        <x:f>IF(P11="Overdue",NETWORKDAYS.INTL(G11,Setup!$B$6,1)-1,0)</x:f>
        <x:v>0</x:v>
      </x:c>
    </x:row>
    <x:row r="12" ht="32" customHeight="1">
      <x:c r="A12" s="9" t="str">
        <x:v>CAP-01</x:v>
      </x:c>
      <x:c r="B12" s="9" t="str">
        <x:v>Capture and cut-off</x:v>
      </x:c>
      <x:c r="C12" s="9" t="str">
        <x:v>Bank and cards</x:v>
      </x:c>
      <x:c r="D12" s="9" t="str">
        <x:v>Record bank, card, and payment-processor activity through period end</x:v>
      </x:c>
      <x:c r="E12" s="9" t="str">
        <x:v>S. Kim</x:v>
      </x:c>
      <x:c r="F12" s="9" t="n">
        <x:v>0</x:v>
      </x:c>
      <x:c r="G12" s="14" t="n">
        <x:f>WORKDAY.INTL(Setup!$B$5,F12,1)</x:f>
        <x:v>46265</x:v>
      </x:c>
      <x:c r="H12" s="9" t="str">
        <x:v>Statements available</x:v>
      </x:c>
      <x:c r="I12" s="9" t="str">
        <x:v>Complete</x:v>
      </x:c>
      <x:c r="J12" s="10" t="n">
        <x:v>46265</x:v>
      </x:c>
      <x:c r="K12" s="9" t="str">
        <x:v>Workpapers / cash activity</x:v>
      </x:c>
      <x:c r="L12" s="9" t="str"/>
      <x:c r="M12" s="9" t="str">
        <x:v>A. Lee</x:v>
      </x:c>
      <x:c r="N12" s="10" t="n">
        <x:v>46266</x:v>
      </x:c>
      <x:c r="O12" s="13" t="str">
        <x:f>IF(I12&lt;&gt;"Complete","Open",IF(K12="","Missing evidence",IF(N12="","Awaiting review","Signed off")))</x:f>
        <x:v>Signed off</x:v>
      </x:c>
      <x:c r="P12" s="13" t="str">
        <x:f>IF(AND(I12&lt;&gt;"Complete",G12&lt;Setup!$B$6),"Overdue","")</x:f>
      </x:c>
      <x:c r="Q12" s="13" t="n">
        <x:f>IF(P12="Overdue",NETWORKDAYS.INTL(G12,Setup!$B$6,1)-1,0)</x:f>
        <x:v>0</x:v>
      </x:c>
    </x:row>
    <x:row r="13" ht="32" customHeight="1">
      <x:c r="A13" s="9" t="str">
        <x:v>CAP-02</x:v>
      </x:c>
      <x:c r="B13" s="9" t="str">
        <x:v>Capture and cut-off</x:v>
      </x:c>
      <x:c r="C13" s="9" t="str">
        <x:v>Revenue</x:v>
      </x:c>
      <x:c r="D13" s="9" t="str">
        <x:v>Confirm customer invoices and earned revenue cut-off</x:v>
      </x:c>
      <x:c r="E13" s="9" t="str">
        <x:v>R. Patel</x:v>
      </x:c>
      <x:c r="F13" s="9" t="n">
        <x:v>0</x:v>
      </x:c>
      <x:c r="G13" s="14" t="n">
        <x:f>WORKDAY.INTL(Setup!$B$5,F13,1)</x:f>
        <x:v>46265</x:v>
      </x:c>
      <x:c r="H13" s="9" t="str">
        <x:v>Sales export final</x:v>
      </x:c>
      <x:c r="I13" s="9" t="str">
        <x:v>Complete</x:v>
      </x:c>
      <x:c r="J13" s="10" t="n">
        <x:v>46265</x:v>
      </x:c>
      <x:c r="K13" s="9" t="str">
        <x:v>Workpapers / revenue cut-off</x:v>
      </x:c>
      <x:c r="L13" s="9" t="str"/>
      <x:c r="M13" s="9" t="str">
        <x:v>M. Chen</x:v>
      </x:c>
      <x:c r="N13" s="10" t="n">
        <x:v>46266</x:v>
      </x:c>
      <x:c r="O13" s="13" t="str">
        <x:f>IF(I13&lt;&gt;"Complete","Open",IF(K13="","Missing evidence",IF(N13="","Awaiting review","Signed off")))</x:f>
        <x:v>Signed off</x:v>
      </x:c>
      <x:c r="P13" s="13" t="str">
        <x:f>IF(AND(I13&lt;&gt;"Complete",G13&lt;Setup!$B$6),"Overdue","")</x:f>
      </x:c>
      <x:c r="Q13" s="13" t="n">
        <x:f>IF(P13="Overdue",NETWORKDAYS.INTL(G13,Setup!$B$6,1)-1,0)</x:f>
        <x:v>0</x:v>
      </x:c>
    </x:row>
    <x:row r="14" ht="32" customHeight="1">
      <x:c r="A14" s="9" t="str">
        <x:v>CAP-03</x:v>
      </x:c>
      <x:c r="B14" s="9" t="str">
        <x:v>Capture and cut-off</x:v>
      </x:c>
      <x:c r="C14" s="9" t="str">
        <x:v>Payroll</x:v>
      </x:c>
      <x:c r="D14" s="9" t="str">
        <x:v>Post final payroll and employee expense activity</x:v>
      </x:c>
      <x:c r="E14" s="9" t="str">
        <x:v>A. Lee</x:v>
      </x:c>
      <x:c r="F14" s="9" t="n">
        <x:v>0</x:v>
      </x:c>
      <x:c r="G14" s="14" t="n">
        <x:f>WORKDAY.INTL(Setup!$B$5,F14,1)</x:f>
        <x:v>46265</x:v>
      </x:c>
      <x:c r="H14" s="9" t="str">
        <x:v>Payroll report final</x:v>
      </x:c>
      <x:c r="I14" s="9" t="str">
        <x:v>Complete</x:v>
      </x:c>
      <x:c r="J14" s="10" t="n">
        <x:v>46265</x:v>
      </x:c>
      <x:c r="K14" s="9" t="str">
        <x:v>Workpapers / payroll batch</x:v>
      </x:c>
      <x:c r="L14" s="9" t="str"/>
      <x:c r="M14" s="9" t="str">
        <x:v>M. Chen</x:v>
      </x:c>
      <x:c r="N14" s="10" t="n">
        <x:v>46266</x:v>
      </x:c>
      <x:c r="O14" s="13" t="str">
        <x:f>IF(I14&lt;&gt;"Complete","Open",IF(K14="","Missing evidence",IF(N14="","Awaiting review","Signed off")))</x:f>
        <x:v>Signed off</x:v>
      </x:c>
      <x:c r="P14" s="13" t="str">
        <x:f>IF(AND(I14&lt;&gt;"Complete",G14&lt;Setup!$B$6),"Overdue","")</x:f>
      </x:c>
      <x:c r="Q14" s="13" t="n">
        <x:f>IF(P14="Overdue",NETWORKDAYS.INTL(G14,Setup!$B$6,1)-1,0)</x:f>
        <x:v>0</x:v>
      </x:c>
    </x:row>
    <x:row r="15" ht="32" customHeight="1">
      <x:c r="A15" s="9" t="str">
        <x:v>CAP-04</x:v>
      </x:c>
      <x:c r="B15" s="9" t="str">
        <x:v>Capture and cut-off</x:v>
      </x:c>
      <x:c r="C15" s="9" t="str">
        <x:v>Inventory</x:v>
      </x:c>
      <x:c r="D15" s="9" t="str">
        <x:v>Confirm inventory movements and period-end count adjustments</x:v>
      </x:c>
      <x:c r="E15" s="9" t="str">
        <x:v>S. Kim</x:v>
      </x:c>
      <x:c r="F15" s="9" t="n">
        <x:v>1</x:v>
      </x:c>
      <x:c r="G15" s="14" t="n">
        <x:f>WORKDAY.INTL(Setup!$B$5,F15,1)</x:f>
        <x:v>46266</x:v>
      </x:c>
      <x:c r="H15" s="9" t="str">
        <x:v>Warehouse close</x:v>
      </x:c>
      <x:c r="I15" s="9" t="str">
        <x:v>Complete</x:v>
      </x:c>
      <x:c r="J15" s="10" t="n">
        <x:v>46266</x:v>
      </x:c>
      <x:c r="K15" s="9" t="str">
        <x:v>Workpapers / inventory close</x:v>
      </x:c>
      <x:c r="L15" s="9" t="str"/>
      <x:c r="M15" s="9" t="str">
        <x:v>A. Lee</x:v>
      </x:c>
      <x:c r="N15" s="10" t="n">
        <x:v>46267</x:v>
      </x:c>
      <x:c r="O15" s="13" t="str">
        <x:f>IF(I15&lt;&gt;"Complete","Open",IF(K15="","Missing evidence",IF(N15="","Awaiting review","Signed off")))</x:f>
        <x:v>Signed off</x:v>
      </x:c>
      <x:c r="P15" s="13" t="str">
        <x:f>IF(AND(I15&lt;&gt;"Complete",G15&lt;Setup!$B$6),"Overdue","")</x:f>
      </x:c>
      <x:c r="Q15" s="13" t="n">
        <x:f>IF(P15="Overdue",NETWORKDAYS.INTL(G15,Setup!$B$6,1)-1,0)</x:f>
        <x:v>0</x:v>
      </x:c>
    </x:row>
    <x:row r="16" ht="32" customHeight="1">
      <x:c r="A16" s="9" t="str">
        <x:v>CAP-05</x:v>
      </x:c>
      <x:c r="B16" s="9" t="str">
        <x:v>Capture and cut-off</x:v>
      </x:c>
      <x:c r="C16" s="9" t="str">
        <x:v>Subledgers</x:v>
      </x:c>
      <x:c r="D16" s="9" t="str">
        <x:v>Confirm expected subledger batches posted to the general ledger</x:v>
      </x:c>
      <x:c r="E16" s="9" t="str">
        <x:v>R. Patel</x:v>
      </x:c>
      <x:c r="F16" s="9" t="n">
        <x:v>1</x:v>
      </x:c>
      <x:c r="G16" s="14" t="n">
        <x:f>WORKDAY.INTL(Setup!$B$5,F16,1)</x:f>
        <x:v>46266</x:v>
      </x:c>
      <x:c r="H16" s="9" t="str">
        <x:v>CAP-01 to CAP-04</x:v>
      </x:c>
      <x:c r="I16" s="9" t="str">
        <x:v>Complete</x:v>
      </x:c>
      <x:c r="J16" s="10" t="n">
        <x:v>46266</x:v>
      </x:c>
      <x:c r="K16" s="9" t="str">
        <x:v>Workpapers / batch control</x:v>
      </x:c>
      <x:c r="L16" s="9" t="str"/>
      <x:c r="M16" s="9" t="str"/>
      <x:c r="N16" s="10"/>
      <x:c r="O16" s="13" t="str">
        <x:f>IF(I16&lt;&gt;"Complete","Open",IF(K16="","Missing evidence",IF(N16="","Awaiting review","Signed off")))</x:f>
        <x:v>Awaiting review</x:v>
      </x:c>
      <x:c r="P16" s="13" t="str">
        <x:f>IF(AND(I16&lt;&gt;"Complete",G16&lt;Setup!$B$6),"Overdue","")</x:f>
      </x:c>
      <x:c r="Q16" s="13" t="n">
        <x:f>IF(P16="Overdue",NETWORKDAYS.INTL(G16,Setup!$B$6,1)-1,0)</x:f>
        <x:v>0</x:v>
      </x:c>
    </x:row>
    <x:row r="17" ht="32" customHeight="1">
      <x:c r="A17" s="9" t="str">
        <x:v>CAP-06</x:v>
      </x:c>
      <x:c r="B17" s="9" t="str">
        <x:v>Capture and cut-off</x:v>
      </x:c>
      <x:c r="C17" s="9" t="str">
        <x:v>Accounts payable</x:v>
      </x:c>
      <x:c r="D17" s="9" t="str">
        <x:v>Post valid supplier invoices received by cut-off</x:v>
      </x:c>
      <x:c r="E17" s="9" t="str">
        <x:v>S. Kim</x:v>
      </x:c>
      <x:c r="F17" s="9" t="n">
        <x:v>1</x:v>
      </x:c>
      <x:c r="G17" s="14" t="n">
        <x:f>WORKDAY.INTL(Setup!$B$5,F17,1)</x:f>
        <x:v>46266</x:v>
      </x:c>
      <x:c r="H17" s="9" t="str">
        <x:v>AP approvals</x:v>
      </x:c>
      <x:c r="I17" s="9" t="str">
        <x:v>In progress</x:v>
      </x:c>
      <x:c r="J17" s="10"/>
      <x:c r="K17" s="9" t="str"/>
      <x:c r="L17" s="9" t="str">
        <x:v>Late invoice batch awaiting approval</x:v>
      </x:c>
      <x:c r="M17" s="9" t="str">
        <x:v>A. Lee</x:v>
      </x:c>
      <x:c r="N17" s="10"/>
      <x:c r="O17" s="13" t="str">
        <x:f>IF(I17&lt;&gt;"Complete","Open",IF(K17="","Missing evidence",IF(N17="","Awaiting review","Signed off")))</x:f>
        <x:v>Open</x:v>
      </x:c>
      <x:c r="P17" s="13" t="str">
        <x:f>IF(AND(I17&lt;&gt;"Complete",G17&lt;Setup!$B$6),"Overdue","")</x:f>
        <x:v>Overdue</x:v>
      </x:c>
      <x:c r="Q17" s="13" t="n">
        <x:f>IF(P17="Overdue",NETWORKDAYS.INTL(G17,Setup!$B$6,1)-1,0)</x:f>
        <x:v>2</x:v>
      </x:c>
    </x:row>
    <x:row r="18" ht="32" customHeight="1">
      <x:c r="A18" s="9" t="str">
        <x:v>REC-01</x:v>
      </x:c>
      <x:c r="B18" s="9" t="str">
        <x:v>Reconciliations</x:v>
      </x:c>
      <x:c r="C18" s="9" t="str">
        <x:v>Bank</x:v>
      </x:c>
      <x:c r="D18" s="9" t="str">
        <x:v>Reconcile operating bank account to the general ledger</x:v>
      </x:c>
      <x:c r="E18" s="9" t="str">
        <x:v>A. Lee</x:v>
      </x:c>
      <x:c r="F18" s="9" t="n">
        <x:v>2</x:v>
      </x:c>
      <x:c r="G18" s="14" t="n">
        <x:f>WORKDAY.INTL(Setup!$B$5,F18,1)</x:f>
        <x:v>46267</x:v>
      </x:c>
      <x:c r="H18" s="9" t="str">
        <x:v>CAP-01</x:v>
      </x:c>
      <x:c r="I18" s="9" t="str">
        <x:v>Complete</x:v>
      </x:c>
      <x:c r="J18" s="10" t="n">
        <x:v>46267</x:v>
      </x:c>
      <x:c r="K18" s="9" t="str">
        <x:v>Reconciliations / bank operating</x:v>
      </x:c>
      <x:c r="L18" s="9" t="str"/>
      <x:c r="M18" s="9" t="str">
        <x:v>M. Chen</x:v>
      </x:c>
      <x:c r="N18" s="10" t="n">
        <x:v>46268</x:v>
      </x:c>
      <x:c r="O18" s="13" t="str">
        <x:f>IF(I18&lt;&gt;"Complete","Open",IF(K18="","Missing evidence",IF(N18="","Awaiting review","Signed off")))</x:f>
        <x:v>Signed off</x:v>
      </x:c>
      <x:c r="P18" s="13" t="str">
        <x:f>IF(AND(I18&lt;&gt;"Complete",G18&lt;Setup!$B$6),"Overdue","")</x:f>
      </x:c>
      <x:c r="Q18" s="13" t="n">
        <x:f>IF(P18="Overdue",NETWORKDAYS.INTL(G18,Setup!$B$6,1)-1,0)</x:f>
        <x:v>0</x:v>
      </x:c>
    </x:row>
    <x:row r="19" ht="32" customHeight="1">
      <x:c r="A19" s="9" t="str">
        <x:v>REC-02</x:v>
      </x:c>
      <x:c r="B19" s="9" t="str">
        <x:v>Reconciliations</x:v>
      </x:c>
      <x:c r="C19" s="9" t="str">
        <x:v>Payment processor</x:v>
      </x:c>
      <x:c r="D19" s="9" t="str">
        <x:v>Reconcile processor settlements, fees, and deposits in transit</x:v>
      </x:c>
      <x:c r="E19" s="9" t="str">
        <x:v>S. Kim</x:v>
      </x:c>
      <x:c r="F19" s="9" t="n">
        <x:v>2</x:v>
      </x:c>
      <x:c r="G19" s="14" t="n">
        <x:f>WORKDAY.INTL(Setup!$B$5,F19,1)</x:f>
        <x:v>46267</x:v>
      </x:c>
      <x:c r="H19" s="9" t="str">
        <x:v>CAP-01</x:v>
      </x:c>
      <x:c r="I19" s="9" t="str">
        <x:v>Complete</x:v>
      </x:c>
      <x:c r="J19" s="10" t="n">
        <x:v>46267</x:v>
      </x:c>
      <x:c r="K19" s="9" t="str">
        <x:v>Reconciliations / processor</x:v>
      </x:c>
      <x:c r="L19" s="9" t="str"/>
      <x:c r="M19" s="9" t="str">
        <x:v>A. Lee</x:v>
      </x:c>
      <x:c r="N19" s="10" t="n">
        <x:v>46268</x:v>
      </x:c>
      <x:c r="O19" s="13" t="str">
        <x:f>IF(I19&lt;&gt;"Complete","Open",IF(K19="","Missing evidence",IF(N19="","Awaiting review","Signed off")))</x:f>
        <x:v>Signed off</x:v>
      </x:c>
      <x:c r="P19" s="13" t="str">
        <x:f>IF(AND(I19&lt;&gt;"Complete",G19&lt;Setup!$B$6),"Overdue","")</x:f>
      </x:c>
      <x:c r="Q19" s="13" t="n">
        <x:f>IF(P19="Overdue",NETWORKDAYS.INTL(G19,Setup!$B$6,1)-1,0)</x:f>
        <x:v>0</x:v>
      </x:c>
    </x:row>
    <x:row r="20" ht="32" customHeight="1">
      <x:c r="A20" s="9" t="str">
        <x:v>REC-03</x:v>
      </x:c>
      <x:c r="B20" s="9" t="str">
        <x:v>Reconciliations</x:v>
      </x:c>
      <x:c r="C20" s="9" t="str">
        <x:v>Accounts receivable</x:v>
      </x:c>
      <x:c r="D20" s="9" t="str">
        <x:v>Tie customer detail to the AR control account</x:v>
      </x:c>
      <x:c r="E20" s="9" t="str">
        <x:v>R. Patel</x:v>
      </x:c>
      <x:c r="F20" s="9" t="n">
        <x:v>2</x:v>
      </x:c>
      <x:c r="G20" s="14" t="n">
        <x:f>WORKDAY.INTL(Setup!$B$5,F20,1)</x:f>
        <x:v>46267</x:v>
      </x:c>
      <x:c r="H20" s="9" t="str">
        <x:v>CAP-02</x:v>
      </x:c>
      <x:c r="I20" s="9" t="str">
        <x:v>Complete</x:v>
      </x:c>
      <x:c r="J20" s="10" t="n">
        <x:v>46267</x:v>
      </x:c>
      <x:c r="K20" s="9" t="str">
        <x:v>Reconciliations / AR control</x:v>
      </x:c>
      <x:c r="L20" s="9" t="str"/>
      <x:c r="M20" s="9" t="str">
        <x:v>M. Chen</x:v>
      </x:c>
      <x:c r="N20" s="10" t="n">
        <x:v>46268</x:v>
      </x:c>
      <x:c r="O20" s="13" t="str">
        <x:f>IF(I20&lt;&gt;"Complete","Open",IF(K20="","Missing evidence",IF(N20="","Awaiting review","Signed off")))</x:f>
        <x:v>Signed off</x:v>
      </x:c>
      <x:c r="P20" s="13" t="str">
        <x:f>IF(AND(I20&lt;&gt;"Complete",G20&lt;Setup!$B$6),"Overdue","")</x:f>
      </x:c>
      <x:c r="Q20" s="13" t="n">
        <x:f>IF(P20="Overdue",NETWORKDAYS.INTL(G20,Setup!$B$6,1)-1,0)</x:f>
        <x:v>0</x:v>
      </x:c>
    </x:row>
    <x:row r="21" ht="32" customHeight="1">
      <x:c r="A21" s="9" t="str">
        <x:v>REC-04</x:v>
      </x:c>
      <x:c r="B21" s="9" t="str">
        <x:v>Reconciliations</x:v>
      </x:c>
      <x:c r="C21" s="9" t="str">
        <x:v>Payroll</x:v>
      </x:c>
      <x:c r="D21" s="9" t="str">
        <x:v>Reconcile payroll reports, payments, liabilities, and GL</x:v>
      </x:c>
      <x:c r="E21" s="9" t="str">
        <x:v>A. Lee</x:v>
      </x:c>
      <x:c r="F21" s="9" t="n">
        <x:v>2</x:v>
      </x:c>
      <x:c r="G21" s="14" t="n">
        <x:f>WORKDAY.INTL(Setup!$B$5,F21,1)</x:f>
        <x:v>46267</x:v>
      </x:c>
      <x:c r="H21" s="9" t="str">
        <x:v>CAP-03</x:v>
      </x:c>
      <x:c r="I21" s="9" t="str">
        <x:v>Complete</x:v>
      </x:c>
      <x:c r="J21" s="10" t="n">
        <x:v>46267</x:v>
      </x:c>
      <x:c r="K21" s="9" t="str">
        <x:v>Reconciliations / payroll</x:v>
      </x:c>
      <x:c r="L21" s="9" t="str"/>
      <x:c r="M21" s="9" t="str">
        <x:v>M. Chen</x:v>
      </x:c>
      <x:c r="N21" s="10" t="n">
        <x:v>46268</x:v>
      </x:c>
      <x:c r="O21" s="13" t="str">
        <x:f>IF(I21&lt;&gt;"Complete","Open",IF(K21="","Missing evidence",IF(N21="","Awaiting review","Signed off")))</x:f>
        <x:v>Signed off</x:v>
      </x:c>
      <x:c r="P21" s="13" t="str">
        <x:f>IF(AND(I21&lt;&gt;"Complete",G21&lt;Setup!$B$6),"Overdue","")</x:f>
      </x:c>
      <x:c r="Q21" s="13" t="n">
        <x:f>IF(P21="Overdue",NETWORKDAYS.INTL(G21,Setup!$B$6,1)-1,0)</x:f>
        <x:v>0</x:v>
      </x:c>
    </x:row>
    <x:row r="22" ht="32" customHeight="1">
      <x:c r="A22" s="9" t="str">
        <x:v>REC-05</x:v>
      </x:c>
      <x:c r="B22" s="9" t="str">
        <x:v>Reconciliations</x:v>
      </x:c>
      <x:c r="C22" s="9" t="str">
        <x:v>Inventory</x:v>
      </x:c>
      <x:c r="D22" s="9" t="str">
        <x:v>Reconcile inventory subledger and valuation to the GL</x:v>
      </x:c>
      <x:c r="E22" s="9" t="str">
        <x:v>S. Kim</x:v>
      </x:c>
      <x:c r="F22" s="9" t="n">
        <x:v>3</x:v>
      </x:c>
      <x:c r="G22" s="14" t="n">
        <x:f>WORKDAY.INTL(Setup!$B$5,F22,1)</x:f>
        <x:v>46268</x:v>
      </x:c>
      <x:c r="H22" s="9" t="str">
        <x:v>CAP-04</x:v>
      </x:c>
      <x:c r="I22" s="9" t="str">
        <x:v>Complete</x:v>
      </x:c>
      <x:c r="J22" s="10" t="n">
        <x:v>46268</x:v>
      </x:c>
      <x:c r="K22" s="9" t="str">
        <x:v>Reconciliations / inventory</x:v>
      </x:c>
      <x:c r="L22" s="9" t="str"/>
      <x:c r="M22" s="9" t="str">
        <x:v>A. Lee</x:v>
      </x:c>
      <x:c r="N22" s="10" t="n">
        <x:v>46268</x:v>
      </x:c>
      <x:c r="O22" s="13" t="str">
        <x:f>IF(I22&lt;&gt;"Complete","Open",IF(K22="","Missing evidence",IF(N22="","Awaiting review","Signed off")))</x:f>
        <x:v>Signed off</x:v>
      </x:c>
      <x:c r="P22" s="13" t="str">
        <x:f>IF(AND(I22&lt;&gt;"Complete",G22&lt;Setup!$B$6),"Overdue","")</x:f>
      </x:c>
      <x:c r="Q22" s="13" t="n">
        <x:f>IF(P22="Overdue",NETWORKDAYS.INTL(G22,Setup!$B$6,1)-1,0)</x:f>
        <x:v>0</x:v>
      </x:c>
    </x:row>
    <x:row r="23" ht="32" customHeight="1">
      <x:c r="A23" s="9" t="str">
        <x:v>REC-06</x:v>
      </x:c>
      <x:c r="B23" s="9" t="str">
        <x:v>Reconciliations</x:v>
      </x:c>
      <x:c r="C23" s="9" t="str">
        <x:v>Fixed assets</x:v>
      </x:c>
      <x:c r="D23" s="9" t="str">
        <x:v>Reconcile fixed-asset register, additions, disposals, and depreciation</x:v>
      </x:c>
      <x:c r="E23" s="9" t="str">
        <x:v>A. Lee</x:v>
      </x:c>
      <x:c r="F23" s="9" t="n">
        <x:v>3</x:v>
      </x:c>
      <x:c r="G23" s="14" t="n">
        <x:f>WORKDAY.INTL(Setup!$B$5,F23,1)</x:f>
        <x:v>46268</x:v>
      </x:c>
      <x:c r="H23" s="9" t="str">
        <x:v>PRE-05</x:v>
      </x:c>
      <x:c r="I23" s="9" t="str">
        <x:v>Complete</x:v>
      </x:c>
      <x:c r="J23" s="10" t="n">
        <x:v>46268</x:v>
      </x:c>
      <x:c r="K23" s="9" t="str">
        <x:v>Reconciliations / fixed assets</x:v>
      </x:c>
      <x:c r="L23" s="9" t="str"/>
      <x:c r="M23" s="9" t="str"/>
      <x:c r="N23" s="10"/>
      <x:c r="O23" s="13" t="str">
        <x:f>IF(I23&lt;&gt;"Complete","Open",IF(K23="","Missing evidence",IF(N23="","Awaiting review","Signed off")))</x:f>
        <x:v>Awaiting review</x:v>
      </x:c>
      <x:c r="P23" s="13" t="str">
        <x:f>IF(AND(I23&lt;&gt;"Complete",G23&lt;Setup!$B$6),"Overdue","")</x:f>
      </x:c>
      <x:c r="Q23" s="13" t="n">
        <x:f>IF(P23="Overdue",NETWORKDAYS.INTL(G23,Setup!$B$6,1)-1,0)</x:f>
        <x:v>0</x:v>
      </x:c>
    </x:row>
    <x:row r="24" ht="32" customHeight="1">
      <x:c r="A24" s="9" t="str">
        <x:v>REC-07</x:v>
      </x:c>
      <x:c r="B24" s="9" t="str">
        <x:v>Reconciliations</x:v>
      </x:c>
      <x:c r="C24" s="9" t="str">
        <x:v>Prepaids and accruals</x:v>
      </x:c>
      <x:c r="D24" s="9" t="str">
        <x:v>Reconcile prepaid and accrued expense schedules</x:v>
      </x:c>
      <x:c r="E24" s="9" t="str">
        <x:v>R. Patel</x:v>
      </x:c>
      <x:c r="F24" s="9" t="n">
        <x:v>3</x:v>
      </x:c>
      <x:c r="G24" s="14" t="n">
        <x:f>WORKDAY.INTL(Setup!$B$5,F24,1)</x:f>
        <x:v>46268</x:v>
      </x:c>
      <x:c r="H24" s="9" t="str">
        <x:v>PRE-05</x:v>
      </x:c>
      <x:c r="I24" s="9" t="str">
        <x:v>Complete</x:v>
      </x:c>
      <x:c r="J24" s="10" t="n">
        <x:v>46268</x:v>
      </x:c>
      <x:c r="K24" s="9" t="str">
        <x:v>Reconciliations / prepaids accruals</x:v>
      </x:c>
      <x:c r="L24" s="9" t="str"/>
      <x:c r="M24" s="9" t="str"/>
      <x:c r="N24" s="10"/>
      <x:c r="O24" s="13" t="str">
        <x:f>IF(I24&lt;&gt;"Complete","Open",IF(K24="","Missing evidence",IF(N24="","Awaiting review","Signed off")))</x:f>
        <x:v>Awaiting review</x:v>
      </x:c>
      <x:c r="P24" s="13" t="str">
        <x:f>IF(AND(I24&lt;&gt;"Complete",G24&lt;Setup!$B$6),"Overdue","")</x:f>
      </x:c>
      <x:c r="Q24" s="13" t="n">
        <x:f>IF(P24="Overdue",NETWORKDAYS.INTL(G24,Setup!$B$6,1)-1,0)</x:f>
        <x:v>0</x:v>
      </x:c>
    </x:row>
    <x:row r="25" ht="32" customHeight="1">
      <x:c r="A25" s="9" t="str">
        <x:v>REC-08</x:v>
      </x:c>
      <x:c r="B25" s="9" t="str">
        <x:v>Reconciliations</x:v>
      </x:c>
      <x:c r="C25" s="9" t="str">
        <x:v>Accounts payable</x:v>
      </x:c>
      <x:c r="D25" s="9" t="str">
        <x:v>Tie vendor detail to the AP control account</x:v>
      </x:c>
      <x:c r="E25" s="9" t="str">
        <x:v>S. Kim</x:v>
      </x:c>
      <x:c r="F25" s="9" t="n">
        <x:v>1</x:v>
      </x:c>
      <x:c r="G25" s="14" t="n">
        <x:f>WORKDAY.INTL(Setup!$B$5,F25,1)</x:f>
        <x:v>46266</x:v>
      </x:c>
      <x:c r="H25" s="9" t="str">
        <x:v>CAP-06</x:v>
      </x:c>
      <x:c r="I25" s="9" t="str">
        <x:v>Blocked</x:v>
      </x:c>
      <x:c r="J25" s="10"/>
      <x:c r="K25" s="9" t="str"/>
      <x:c r="L25" s="9" t="str">
        <x:v>Supplier invoice batch not approved</x:v>
      </x:c>
      <x:c r="M25" s="9" t="str">
        <x:v>A. Lee</x:v>
      </x:c>
      <x:c r="N25" s="10"/>
      <x:c r="O25" s="13" t="str">
        <x:f>IF(I25&lt;&gt;"Complete","Open",IF(K25="","Missing evidence",IF(N25="","Awaiting review","Signed off")))</x:f>
        <x:v>Open</x:v>
      </x:c>
      <x:c r="P25" s="13" t="str">
        <x:f>IF(AND(I25&lt;&gt;"Complete",G25&lt;Setup!$B$6),"Overdue","")</x:f>
        <x:v>Overdue</x:v>
      </x:c>
      <x:c r="Q25" s="13" t="n">
        <x:f>IF(P25="Overdue",NETWORKDAYS.INTL(G25,Setup!$B$6,1)-1,0)</x:f>
        <x:v>2</x:v>
      </x:c>
    </x:row>
    <x:row r="26" ht="32" customHeight="1">
      <x:c r="A26" s="9" t="str">
        <x:v>REC-09</x:v>
      </x:c>
      <x:c r="B26" s="9" t="str">
        <x:v>Reconciliations</x:v>
      </x:c>
      <x:c r="C26" s="9" t="str">
        <x:v>Cash exceptions</x:v>
      </x:c>
      <x:c r="D26" s="9" t="str">
        <x:v>Resolve stale deposit and bank reconciling item</x:v>
      </x:c>
      <x:c r="E26" s="9" t="str">
        <x:v>A. Lee</x:v>
      </x:c>
      <x:c r="F26" s="9" t="n">
        <x:v>1</x:v>
      </x:c>
      <x:c r="G26" s="14" t="n">
        <x:f>WORKDAY.INTL(Setup!$B$5,F26,1)</x:f>
        <x:v>46266</x:v>
      </x:c>
      <x:c r="H26" s="9" t="str">
        <x:v>REC-01</x:v>
      </x:c>
      <x:c r="I26" s="9" t="str">
        <x:v>Blocked</x:v>
      </x:c>
      <x:c r="J26" s="10"/>
      <x:c r="K26" s="9" t="str"/>
      <x:c r="L26" s="9" t="str">
        <x:v>Deposit support missing</x:v>
      </x:c>
      <x:c r="M26" s="9" t="str">
        <x:v>M. Chen</x:v>
      </x:c>
      <x:c r="N26" s="10"/>
      <x:c r="O26" s="13" t="str">
        <x:f>IF(I26&lt;&gt;"Complete","Open",IF(K26="","Missing evidence",IF(N26="","Awaiting review","Signed off")))</x:f>
        <x:v>Open</x:v>
      </x:c>
      <x:c r="P26" s="13" t="str">
        <x:f>IF(AND(I26&lt;&gt;"Complete",G26&lt;Setup!$B$6),"Overdue","")</x:f>
        <x:v>Overdue</x:v>
      </x:c>
      <x:c r="Q26" s="13" t="n">
        <x:f>IF(P26="Overdue",NETWORKDAYS.INTL(G26,Setup!$B$6,1)-1,0)</x:f>
        <x:v>2</x:v>
      </x:c>
    </x:row>
    <x:row r="27" ht="32" customHeight="1">
      <x:c r="A27" s="9" t="str">
        <x:v>ADJ-01</x:v>
      </x:c>
      <x:c r="B27" s="9" t="str">
        <x:v>Adjustments</x:v>
      </x:c>
      <x:c r="C27" s="9" t="str">
        <x:v>Accruals</x:v>
      </x:c>
      <x:c r="D27" s="9" t="str">
        <x:v>Prepare and post approved expense accruals</x:v>
      </x:c>
      <x:c r="E27" s="9" t="str">
        <x:v>R. Patel</x:v>
      </x:c>
      <x:c r="F27" s="9" t="n">
        <x:v>3</x:v>
      </x:c>
      <x:c r="G27" s="14" t="n">
        <x:f>WORKDAY.INTL(Setup!$B$5,F27,1)</x:f>
        <x:v>46268</x:v>
      </x:c>
      <x:c r="H27" s="9" t="str">
        <x:v>REC-07</x:v>
      </x:c>
      <x:c r="I27" s="9" t="str">
        <x:v>Complete</x:v>
      </x:c>
      <x:c r="J27" s="10" t="n">
        <x:v>46268</x:v>
      </x:c>
      <x:c r="K27" s="9" t="str"/>
      <x:c r="L27" s="9" t="str"/>
      <x:c r="M27" s="9" t="str">
        <x:v>M. Chen</x:v>
      </x:c>
      <x:c r="N27" s="10"/>
      <x:c r="O27" s="13" t="str">
        <x:f>IF(I27&lt;&gt;"Complete","Open",IF(K27="","Missing evidence",IF(N27="","Awaiting review","Signed off")))</x:f>
        <x:v>Missing evidence</x:v>
      </x:c>
      <x:c r="P27" s="13" t="str">
        <x:f>IF(AND(I27&lt;&gt;"Complete",G27&lt;Setup!$B$6),"Overdue","")</x:f>
      </x:c>
      <x:c r="Q27" s="13" t="n">
        <x:f>IF(P27="Overdue",NETWORKDAYS.INTL(G27,Setup!$B$6,1)-1,0)</x:f>
        <x:v>0</x:v>
      </x:c>
    </x:row>
    <x:row r="28" ht="32" customHeight="1">
      <x:c r="A28" s="9" t="str">
        <x:v>ADJ-02</x:v>
      </x:c>
      <x:c r="B28" s="9" t="str">
        <x:v>Adjustments</x:v>
      </x:c>
      <x:c r="C28" s="9" t="str">
        <x:v>Depreciation</x:v>
      </x:c>
      <x:c r="D28" s="9" t="str">
        <x:v>Post depreciation and amortization entries</x:v>
      </x:c>
      <x:c r="E28" s="9" t="str">
        <x:v>A. Lee</x:v>
      </x:c>
      <x:c r="F28" s="9" t="n">
        <x:v>3</x:v>
      </x:c>
      <x:c r="G28" s="14" t="n">
        <x:f>WORKDAY.INTL(Setup!$B$5,F28,1)</x:f>
        <x:v>46268</x:v>
      </x:c>
      <x:c r="H28" s="9" t="str">
        <x:v>REC-06</x:v>
      </x:c>
      <x:c r="I28" s="9" t="str">
        <x:v>Complete</x:v>
      </x:c>
      <x:c r="J28" s="10" t="n">
        <x:v>46268</x:v>
      </x:c>
      <x:c r="K28" s="9" t="str"/>
      <x:c r="L28" s="9" t="str"/>
      <x:c r="M28" s="9" t="str">
        <x:v>M. Chen</x:v>
      </x:c>
      <x:c r="N28" s="10"/>
      <x:c r="O28" s="13" t="str">
        <x:f>IF(I28&lt;&gt;"Complete","Open",IF(K28="","Missing evidence",IF(N28="","Awaiting review","Signed off")))</x:f>
        <x:v>Missing evidence</x:v>
      </x:c>
      <x:c r="P28" s="13" t="str">
        <x:f>IF(AND(I28&lt;&gt;"Complete",G28&lt;Setup!$B$6),"Overdue","")</x:f>
      </x:c>
      <x:c r="Q28" s="13" t="n">
        <x:f>IF(P28="Overdue",NETWORKDAYS.INTL(G28,Setup!$B$6,1)-1,0)</x:f>
        <x:v>0</x:v>
      </x:c>
    </x:row>
    <x:row r="29" ht="32" customHeight="1">
      <x:c r="A29" s="9" t="str">
        <x:v>ADJ-03</x:v>
      </x:c>
      <x:c r="B29" s="9" t="str">
        <x:v>Adjustments</x:v>
      </x:c>
      <x:c r="C29" s="9" t="str">
        <x:v>Revenue and deferrals</x:v>
      </x:c>
      <x:c r="D29" s="9" t="str">
        <x:v>Review deferred and accrued revenue adjustments</x:v>
      </x:c>
      <x:c r="E29" s="9" t="str">
        <x:v>R. Patel</x:v>
      </x:c>
      <x:c r="F29" s="9" t="n">
        <x:v>4</x:v>
      </x:c>
      <x:c r="G29" s="14" t="n">
        <x:f>WORKDAY.INTL(Setup!$B$5,F29,1)</x:f>
        <x:v>46269</x:v>
      </x:c>
      <x:c r="H29" s="9" t="str">
        <x:v>REC-03</x:v>
      </x:c>
      <x:c r="I29" s="9" t="str">
        <x:v>In progress</x:v>
      </x:c>
      <x:c r="J29" s="10"/>
      <x:c r="K29" s="9" t="str"/>
      <x:c r="L29" s="9" t="str">
        <x:v>Contract review in progress</x:v>
      </x:c>
      <x:c r="M29" s="9" t="str">
        <x:v>M. Chen</x:v>
      </x:c>
      <x:c r="N29" s="10"/>
      <x:c r="O29" s="13" t="str">
        <x:f>IF(I29&lt;&gt;"Complete","Open",IF(K29="","Missing evidence",IF(N29="","Awaiting review","Signed off")))</x:f>
        <x:v>Open</x:v>
      </x:c>
      <x:c r="P29" s="13" t="str">
        <x:f>IF(AND(I29&lt;&gt;"Complete",G29&lt;Setup!$B$6),"Overdue","")</x:f>
      </x:c>
      <x:c r="Q29" s="13" t="n">
        <x:f>IF(P29="Overdue",NETWORKDAYS.INTL(G29,Setup!$B$6,1)-1,0)</x:f>
        <x:v>0</x:v>
      </x:c>
    </x:row>
    <x:row r="30" ht="32" customHeight="1">
      <x:c r="A30" s="9" t="str">
        <x:v>ADJ-04</x:v>
      </x:c>
      <x:c r="B30" s="9" t="str">
        <x:v>Adjustments</x:v>
      </x:c>
      <x:c r="C30" s="9" t="str">
        <x:v>Intercompany</x:v>
      </x:c>
      <x:c r="D30" s="9" t="str">
        <x:v>Post and agree intercompany eliminations</x:v>
      </x:c>
      <x:c r="E30" s="9" t="str">
        <x:v>S. Kim</x:v>
      </x:c>
      <x:c r="F30" s="9" t="n">
        <x:v>5</x:v>
      </x:c>
      <x:c r="G30" s="14" t="n">
        <x:f>WORKDAY.INTL(Setup!$B$5,F30,1)</x:f>
        <x:v>46272</x:v>
      </x:c>
      <x:c r="H30" s="9" t="str">
        <x:v>Entity submissions</x:v>
      </x:c>
      <x:c r="I30" s="9" t="str">
        <x:v>Not started</x:v>
      </x:c>
      <x:c r="J30" s="10"/>
      <x:c r="K30" s="9" t="str"/>
      <x:c r="L30" s="9" t="str"/>
      <x:c r="M30" s="9" t="str">
        <x:v>A. Lee</x:v>
      </x:c>
      <x:c r="N30" s="10"/>
      <x:c r="O30" s="13" t="str">
        <x:f>IF(I30&lt;&gt;"Complete","Open",IF(K30="","Missing evidence",IF(N30="","Awaiting review","Signed off")))</x:f>
        <x:v>Open</x:v>
      </x:c>
      <x:c r="P30" s="13" t="str">
        <x:f>IF(AND(I30&lt;&gt;"Complete",G30&lt;Setup!$B$6),"Overdue","")</x:f>
      </x:c>
      <x:c r="Q30" s="13" t="n">
        <x:f>IF(P30="Overdue",NETWORKDAYS.INTL(G30,Setup!$B$6,1)-1,0)</x:f>
        <x:v>0</x:v>
      </x:c>
    </x:row>
    <x:row r="31" ht="32" customHeight="1">
      <x:c r="A31" s="9" t="str">
        <x:v>ADJ-05</x:v>
      </x:c>
      <x:c r="B31" s="9" t="str">
        <x:v>Adjustments</x:v>
      </x:c>
      <x:c r="C31" s="9" t="str">
        <x:v>Post-adjustment checks</x:v>
      </x:c>
      <x:c r="D31" s="9" t="str">
        <x:v>Refresh trial balance and recheck affected reconciliations</x:v>
      </x:c>
      <x:c r="E31" s="9" t="str">
        <x:v>A. Lee</x:v>
      </x:c>
      <x:c r="F31" s="9" t="n">
        <x:v>5</x:v>
      </x:c>
      <x:c r="G31" s="14" t="n">
        <x:f>WORKDAY.INTL(Setup!$B$5,F31,1)</x:f>
        <x:v>46272</x:v>
      </x:c>
      <x:c r="H31" s="9" t="str">
        <x:v>ADJ-01 to ADJ-04</x:v>
      </x:c>
      <x:c r="I31" s="9" t="str">
        <x:v>In progress</x:v>
      </x:c>
      <x:c r="J31" s="10"/>
      <x:c r="K31" s="9" t="str"/>
      <x:c r="L31" s="9" t="str">
        <x:v>Waiting on revenue adjustment</x:v>
      </x:c>
      <x:c r="M31" s="9" t="str">
        <x:v>M. Chen</x:v>
      </x:c>
      <x:c r="N31" s="10"/>
      <x:c r="O31" s="13" t="str">
        <x:f>IF(I31&lt;&gt;"Complete","Open",IF(K31="","Missing evidence",IF(N31="","Awaiting review","Signed off")))</x:f>
        <x:v>Open</x:v>
      </x:c>
      <x:c r="P31" s="13" t="str">
        <x:f>IF(AND(I31&lt;&gt;"Complete",G31&lt;Setup!$B$6),"Overdue","")</x:f>
      </x:c>
      <x:c r="Q31" s="13" t="n">
        <x:f>IF(P31="Overdue",NETWORKDAYS.INTL(G31,Setup!$B$6,1)-1,0)</x:f>
        <x:v>0</x:v>
      </x:c>
    </x:row>
    <x:row r="32" ht="32" customHeight="1">
      <x:c r="A32" s="9" t="str">
        <x:v>REV-01</x:v>
      </x:c>
      <x:c r="B32" s="9" t="str">
        <x:v>Review and reporting</x:v>
      </x:c>
      <x:c r="C32" s="9" t="str">
        <x:v>Trial balance</x:v>
      </x:c>
      <x:c r="D32" s="9" t="str">
        <x:v>Confirm the trial balance balances and retained earnings roll forward</x:v>
      </x:c>
      <x:c r="E32" s="9" t="str">
        <x:v>M. Chen</x:v>
      </x:c>
      <x:c r="F32" s="9" t="n">
        <x:v>4</x:v>
      </x:c>
      <x:c r="G32" s="14" t="n">
        <x:f>WORKDAY.INTL(Setup!$B$5,F32,1)</x:f>
        <x:v>46269</x:v>
      </x:c>
      <x:c r="H32" s="9" t="str">
        <x:v>ADJ-05</x:v>
      </x:c>
      <x:c r="I32" s="9" t="str">
        <x:v>Complete</x:v>
      </x:c>
      <x:c r="J32" s="10" t="n">
        <x:v>46268</x:v>
      </x:c>
      <x:c r="K32" s="9" t="str"/>
      <x:c r="L32" s="9" t="str"/>
      <x:c r="M32" s="9" t="str">
        <x:v>Controller</x:v>
      </x:c>
      <x:c r="N32" s="10"/>
      <x:c r="O32" s="13" t="str">
        <x:f>IF(I32&lt;&gt;"Complete","Open",IF(K32="","Missing evidence",IF(N32="","Awaiting review","Signed off")))</x:f>
        <x:v>Missing evidence</x:v>
      </x:c>
      <x:c r="P32" s="13" t="str">
        <x:f>IF(AND(I32&lt;&gt;"Complete",G32&lt;Setup!$B$6),"Overdue","")</x:f>
      </x:c>
      <x:c r="Q32" s="13" t="n">
        <x:f>IF(P32="Overdue",NETWORKDAYS.INTL(G32,Setup!$B$6,1)-1,0)</x:f>
        <x:v>0</x:v>
      </x:c>
    </x:row>
    <x:row r="33" ht="32" customHeight="1">
      <x:c r="A33" s="9" t="str">
        <x:v>REV-02</x:v>
      </x:c>
      <x:c r="B33" s="9" t="str">
        <x:v>Review and reporting</x:v>
      </x:c>
      <x:c r="C33" s="9" t="str">
        <x:v>Analytical review</x:v>
      </x:c>
      <x:c r="D33" s="9" t="str">
        <x:v>Review balance-sheet movements and P&amp;L variances</x:v>
      </x:c>
      <x:c r="E33" s="9" t="str">
        <x:v>M. Chen</x:v>
      </x:c>
      <x:c r="F33" s="9" t="n">
        <x:v>4</x:v>
      </x:c>
      <x:c r="G33" s="14" t="n">
        <x:f>WORKDAY.INTL(Setup!$B$5,F33,1)</x:f>
        <x:v>46269</x:v>
      </x:c>
      <x:c r="H33" s="9" t="str">
        <x:v>REV-01</x:v>
      </x:c>
      <x:c r="I33" s="9" t="str">
        <x:v>In progress</x:v>
      </x:c>
      <x:c r="J33" s="10"/>
      <x:c r="K33" s="9" t="str"/>
      <x:c r="L33" s="9" t="str">
        <x:v>Commentary draft incomplete</x:v>
      </x:c>
      <x:c r="M33" s="9" t="str">
        <x:v>Controller</x:v>
      </x:c>
      <x:c r="N33" s="10"/>
      <x:c r="O33" s="13" t="str">
        <x:f>IF(I33&lt;&gt;"Complete","Open",IF(K33="","Missing evidence",IF(N33="","Awaiting review","Signed off")))</x:f>
        <x:v>Open</x:v>
      </x:c>
      <x:c r="P33" s="13" t="str">
        <x:f>IF(AND(I33&lt;&gt;"Complete",G33&lt;Setup!$B$6),"Overdue","")</x:f>
      </x:c>
      <x:c r="Q33" s="13" t="n">
        <x:f>IF(P33="Overdue",NETWORKDAYS.INTL(G33,Setup!$B$6,1)-1,0)</x:f>
        <x:v>0</x:v>
      </x:c>
    </x:row>
    <x:row r="34" ht="32" customHeight="1">
      <x:c r="A34" s="9" t="str">
        <x:v>REV-03</x:v>
      </x:c>
      <x:c r="B34" s="9" t="str">
        <x:v>Review and reporting</x:v>
      </x:c>
      <x:c r="C34" s="9" t="str">
        <x:v>Reporting</x:v>
      </x:c>
      <x:c r="D34" s="9" t="str">
        <x:v>Prepare and distribute approved management reports</x:v>
      </x:c>
      <x:c r="E34" s="9" t="str">
        <x:v>Controller</x:v>
      </x:c>
      <x:c r="F34" s="9" t="n">
        <x:v>5</x:v>
      </x:c>
      <x:c r="G34" s="14" t="n">
        <x:f>WORKDAY.INTL(Setup!$B$5,F34,1)</x:f>
        <x:v>46272</x:v>
      </x:c>
      <x:c r="H34" s="9" t="str">
        <x:v>REV-02</x:v>
      </x:c>
      <x:c r="I34" s="9" t="str">
        <x:v>Not started</x:v>
      </x:c>
      <x:c r="J34" s="10"/>
      <x:c r="K34" s="9" t="str"/>
      <x:c r="L34" s="9" t="str"/>
      <x:c r="M34" s="9" t="str">
        <x:v>CFO</x:v>
      </x:c>
      <x:c r="N34" s="10"/>
      <x:c r="O34" s="13" t="str">
        <x:f>IF(I34&lt;&gt;"Complete","Open",IF(K34="","Missing evidence",IF(N34="","Awaiting review","Signed off")))</x:f>
        <x:v>Open</x:v>
      </x:c>
      <x:c r="P34" s="13" t="str">
        <x:f>IF(AND(I34&lt;&gt;"Complete",G34&lt;Setup!$B$6),"Overdue","")</x:f>
      </x:c>
      <x:c r="Q34" s="13" t="n">
        <x:f>IF(P34="Overdue",NETWORKDAYS.INTL(G34,Setup!$B$6,1)-1,0)</x:f>
        <x:v>0</x:v>
      </x:c>
    </x:row>
    <x:row r="35" ht="32" customHeight="1">
      <x:c r="A35" s="9" t="str">
        <x:v>REV-04</x:v>
      </x:c>
      <x:c r="B35" s="9" t="str">
        <x:v>Review and reporting</x:v>
      </x:c>
      <x:c r="C35" s="9" t="str">
        <x:v>Sign-off and lock</x:v>
      </x:c>
      <x:c r="D35" s="9" t="str">
        <x:v>Record final sign-off and lock the accounting period</x:v>
      </x:c>
      <x:c r="E35" s="9" t="str">
        <x:v>CFO</x:v>
      </x:c>
      <x:c r="F35" s="9" t="n">
        <x:v>5</x:v>
      </x:c>
      <x:c r="G35" s="14" t="n">
        <x:f>WORKDAY.INTL(Setup!$B$5,F35,1)</x:f>
        <x:v>46272</x:v>
      </x:c>
      <x:c r="H35" s="9" t="str">
        <x:v>REV-03</x:v>
      </x:c>
      <x:c r="I35" s="9" t="str">
        <x:v>Not started</x:v>
      </x:c>
      <x:c r="J35" s="10"/>
      <x:c r="K35" s="9" t="str"/>
      <x:c r="L35" s="9" t="str"/>
      <x:c r="M35" s="9" t="str">
        <x:v>CFO</x:v>
      </x:c>
      <x:c r="N35" s="10"/>
      <x:c r="O35" s="13" t="str">
        <x:f>IF(I35&lt;&gt;"Complete","Open",IF(K35="","Missing evidence",IF(N35="","Awaiting review","Signed off")))</x:f>
        <x:v>Open</x:v>
      </x:c>
      <x:c r="P35" s="13" t="str">
        <x:f>IF(AND(I35&lt;&gt;"Complete",G35&lt;Setup!$B$6),"Overdue","")</x:f>
      </x:c>
      <x:c r="Q35" s="13" t="n">
        <x:f>IF(P35="Overdue",NETWORKDAYS.INTL(G35,Setup!$B$6,1)-1,0)</x:f>
        <x:v>0</x:v>
      </x:c>
    </x:row>
  </x:sheetData>
  <x:mergeCells>
    <x:mergeCell ref="A1:Q1"/>
    <x:mergeCell ref="A2:Q2"/>
  </x:mergeCells>
  <x:dataValidations count="1">
    <x:dataValidation type="list" sqref="I6:I35">
      <x:formula1>"Not started,In progress,Blocked,Complete"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A84542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4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50" hidden="0" customWidth="1"/>
    <x:col min="9" max="9" width="30" hidden="0" customWidth="1"/>
  </x:cols>
  <x:sheetData>
    <x:row r="1" ht="30" customHeight="1">
      <x:c r="A1" s="1" t="str">
        <x:v>Close exceptions | illustrative sample</x:v>
      </x:c>
    </x:row>
    <x:row r="2" ht="30" customHeight="1">
      <x:c r="A2" s="2" t="str">
        <x:v>Use this queue for unresolved differences and blockers. Every item needs an owner, due date, resolution, and evidence reference.</x:v>
      </x:c>
    </x:row>
    <x:row r="3" ht="30" customHeight="1"/>
    <x:row r="4" ht="30" customHeight="1"/>
    <x:row r="5" ht="30" customHeight="1">
      <x:c r="A5" s="6" t="str">
        <x:v>Exception ID</x:v>
      </x:c>
      <x:c r="B5" s="6" t="str">
        <x:v>Task ID</x:v>
      </x:c>
      <x:c r="C5" s="6" t="str">
        <x:v>Description</x:v>
      </x:c>
      <x:c r="D5" s="6" t="str">
        <x:v>Amount</x:v>
      </x:c>
      <x:c r="E5" s="6" t="str">
        <x:v>Owner</x:v>
      </x:c>
      <x:c r="F5" s="6" t="str">
        <x:v>Due date</x:v>
      </x:c>
      <x:c r="G5" s="6" t="str">
        <x:v>Status</x:v>
      </x:c>
      <x:c r="H5" s="6" t="str">
        <x:v>Resolution / next step</x:v>
      </x:c>
      <x:c r="I5" s="6" t="str">
        <x:v>Evidence reference</x:v>
      </x:c>
    </x:row>
    <x:row r="6" ht="30" customHeight="1">
      <x:c r="A6" s="9" t="str">
        <x:v>EX-001</x:v>
      </x:c>
      <x:c r="B6" s="9" t="str">
        <x:v>CAP-06</x:v>
      </x:c>
      <x:c r="C6" s="9" t="str">
        <x:v>Supplier invoice batch awaiting approval</x:v>
      </x:c>
      <x:c r="D6" s="15" t="n">
        <x:v>18400</x:v>
      </x:c>
      <x:c r="E6" s="9" t="str">
        <x:v>S. Kim</x:v>
      </x:c>
      <x:c r="F6" s="10" t="n">
        <x:v>46269</x:v>
      </x:c>
      <x:c r="G6" s="9" t="str">
        <x:v>Open</x:v>
      </x:c>
      <x:c r="H6" s="9" t="str">
        <x:v>Obtain approval and post eligible invoices</x:v>
      </x:c>
      <x:c r="I6" s="9" t="str">
        <x:v>AP approval queue</x:v>
      </x:c>
    </x:row>
    <x:row r="7" ht="30" customHeight="1">
      <x:c r="A7" s="9" t="str">
        <x:v>EX-002</x:v>
      </x:c>
      <x:c r="B7" s="9" t="str">
        <x:v>REC-08</x:v>
      </x:c>
      <x:c r="C7" s="9" t="str">
        <x:v>AP subledger cannot tie until the late batch is posted</x:v>
      </x:c>
      <x:c r="D7" s="15" t="n">
        <x:v>18400</x:v>
      </x:c>
      <x:c r="E7" s="9" t="str">
        <x:v>S. Kim</x:v>
      </x:c>
      <x:c r="F7" s="10" t="n">
        <x:v>46269</x:v>
      </x:c>
      <x:c r="G7" s="9" t="str">
        <x:v>Blocked</x:v>
      </x:c>
      <x:c r="H7" s="9" t="str">
        <x:v>Resolve EX-001, rerun detail, and reconcile</x:v>
      </x:c>
      <x:c r="I7" s="9" t="str">
        <x:v>AP control workpaper</x:v>
      </x:c>
    </x:row>
    <x:row r="8" ht="30" customHeight="1">
      <x:c r="A8" s="9" t="str">
        <x:v>EX-003</x:v>
      </x:c>
      <x:c r="B8" s="9" t="str">
        <x:v>REC-09</x:v>
      </x:c>
      <x:c r="C8" s="9" t="str">
        <x:v>Deposit in transit lacks remittance support</x:v>
      </x:c>
      <x:c r="D8" s="15" t="n">
        <x:v>7250</x:v>
      </x:c>
      <x:c r="E8" s="9" t="str">
        <x:v>A. Lee</x:v>
      </x:c>
      <x:c r="F8" s="10" t="n">
        <x:v>46269</x:v>
      </x:c>
      <x:c r="G8" s="9" t="str">
        <x:v>Open</x:v>
      </x:c>
      <x:c r="H8" s="9" t="str">
        <x:v>Obtain processor remittance and verify clearing date</x:v>
      </x:c>
      <x:c r="I8" s="9" t="str">
        <x:v>Bank recon support</x:v>
      </x:c>
    </x:row>
    <x:row r="9" ht="30" customHeight="1">
      <x:c r="A9" s="9" t="str">
        <x:v>EX-004</x:v>
      </x:c>
      <x:c r="B9" s="9" t="str">
        <x:v>ADJ-03</x:v>
      </x:c>
      <x:c r="C9" s="9" t="str">
        <x:v>Contract review needed for deferred revenue timing</x:v>
      </x:c>
      <x:c r="D9" s="15" t="n">
        <x:v>12600</x:v>
      </x:c>
      <x:c r="E9" s="9" t="str">
        <x:v>R. Patel</x:v>
      </x:c>
      <x:c r="F9" s="10" t="n">
        <x:v>46270</x:v>
      </x:c>
      <x:c r="G9" s="9" t="str">
        <x:v>In review</x:v>
      </x:c>
      <x:c r="H9" s="9" t="str">
        <x:v>Document conclusion and approved journal</x:v>
      </x:c>
      <x:c r="I9" s="9" t="str">
        <x:v>Revenue memo</x:v>
      </x:c>
    </x:row>
    <x:row r="10" ht="30" customHeight="1">
      <x:c r="A10" s="9" t="str">
        <x:v>EX-005</x:v>
      </x:c>
      <x:c r="B10" s="9" t="str">
        <x:v>REV-02</x:v>
      </x:c>
      <x:c r="C10" s="9" t="str">
        <x:v>Software expense variance commentary incomplete</x:v>
      </x:c>
      <x:c r="D10" s="15" t="n">
        <x:v>8500</x:v>
      </x:c>
      <x:c r="E10" s="9" t="str">
        <x:v>M. Chen</x:v>
      </x:c>
      <x:c r="F10" s="10" t="n">
        <x:v>46270</x:v>
      </x:c>
      <x:c r="G10" s="9" t="str">
        <x:v>Open</x:v>
      </x:c>
      <x:c r="H10" s="9" t="str">
        <x:v>Tie variance to source rows and draft explanation</x:v>
      </x:c>
      <x:c r="I10" s="9" t="str">
        <x:v>P&amp;L review</x:v>
      </x:c>
    </x:row>
    <x:row r="11" ht="30" customHeight="1">
      <x:c r="A11" s="9" t="str">
        <x:v>EX-006</x:v>
      </x:c>
      <x:c r="B11" s="9" t="str">
        <x:v>PRE-06</x:v>
      </x:c>
      <x:c r="C11" s="9" t="str">
        <x:v>Prior-period suspense item carried forward</x:v>
      </x:c>
      <x:c r="D11" s="15" t="n">
        <x:v>2100</x:v>
      </x:c>
      <x:c r="E11" s="9" t="str">
        <x:v>R. Patel</x:v>
      </x:c>
      <x:c r="F11" s="10" t="n">
        <x:v>46271</x:v>
      </x:c>
      <x:c r="G11" s="9" t="str">
        <x:v>Monitoring</x:v>
      </x:c>
      <x:c r="H11" s="9" t="str">
        <x:v>Confirm settlement and escalation owner</x:v>
      </x:c>
      <x:c r="I11" s="9" t="str">
        <x:v>Prior close log</x:v>
      </x:c>
    </x:row>
    <x:row r="12" ht="30" customHeight="1"/>
    <x:row r="13" ht="30" customHeight="1"/>
    <x:row r="14" ht="30" customHeight="1"/>
    <x:row r="15" ht="30" customHeight="1"/>
  </x:sheetData>
  <x:mergeCells>
    <x:mergeCell ref="A1:I1"/>
    <x:mergeCell ref="A2:I2"/>
  </x:mergeCells>
  <x:dataValidations count="1">
    <x:dataValidation type="list" sqref="G6:G50">
      <x:formula1>"Open,Blocked,In review,Monitoring,Resolved"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B46C12"/>
  </x:sheetPr>
  <x:sheetViews>
    <x:sheetView showGridLines="0" workbookViewId="0"/>
  </x:sheetViews>
  <x:sheetFormatPr defaultRowHeight="15"/>
  <x:cols>
    <x:col min="1" max="1" width="28" hidden="0" customWidth="1"/>
    <x:col min="2" max="2" width="34" hidden="0" customWidth="1"/>
    <x:col min="3" max="3" width="48" hidden="0" customWidth="1"/>
    <x:col min="4" max="4" width="22" hidden="0" customWidth="1"/>
    <x:col min="5" max="5" width="22" hidden="0" customWidth="1"/>
    <x:col min="6" max="6" width="46" hidden="0" customWidth="1"/>
  </x:cols>
  <x:sheetData>
    <x:row r="1" ht="27" customHeight="1">
      <x:c r="A1" s="1" t="str">
        <x:v>Month-end close setup and controls</x:v>
      </x:c>
    </x:row>
    <x:row r="2" ht="27" customHeight="1">
      <x:c r="A2" s="2" t="str">
        <x:v>Yellow cells are editable. The sample period, people, and tasks are fictional and should be replaced with your own close policy.</x:v>
      </x:c>
    </x:row>
    <x:row r="3" ht="27" customHeight="1"/>
    <x:row r="4" ht="27" customHeight="1">
      <x:c r="A4" s="6" t="str">
        <x:v>Control</x:v>
      </x:c>
      <x:c r="B4" s="6" t="str">
        <x:v>Value</x:v>
      </x:c>
      <x:c r="C4" s="6" t="str">
        <x:v>Purpose</x:v>
      </x:c>
      <x:c r="E4" s="6" t="str">
        <x:v>Status values</x:v>
      </x:c>
      <x:c r="F4" s="6" t="str">
        <x:v>Meaning</x:v>
      </x:c>
    </x:row>
    <x:row r="5" ht="27" customHeight="1">
      <x:c r="A5" t="str">
        <x:v>Period end</x:v>
      </x:c>
      <x:c r="B5" s="10" t="n">
        <x:v>46265</x:v>
      </x:c>
      <x:c r="C5" t="str">
        <x:v>Accounting period being closed</x:v>
      </x:c>
      <x:c r="E5" s="13" t="str">
        <x:v>Not started</x:v>
      </x:c>
      <x:c r="F5" s="13" t="str">
        <x:v>No work recorded</x:v>
      </x:c>
    </x:row>
    <x:row r="6" ht="27" customHeight="1">
      <x:c r="A6" t="str">
        <x:v>As-of date</x:v>
      </x:c>
      <x:c r="B6" s="10" t="n">
        <x:v>46268</x:v>
      </x:c>
      <x:c r="C6" t="str">
        <x:v>Date used for overdue review</x:v>
      </x:c>
      <x:c r="E6" s="13" t="str">
        <x:v>In progress</x:v>
      </x:c>
      <x:c r="F6" s="13" t="str">
        <x:v>Work underway</x:v>
      </x:c>
    </x:row>
    <x:row r="7" ht="27" customHeight="1">
      <x:c r="A7" t="str">
        <x:v>Reporting deadline</x:v>
      </x:c>
      <x:c r="B7" s="10" t="n">
        <x:v>46273</x:v>
      </x:c>
      <x:c r="C7" t="str">
        <x:v>Approved reporting deadline</x:v>
      </x:c>
      <x:c r="E7" s="13" t="str">
        <x:v>Blocked</x:v>
      </x:c>
      <x:c r="F7" s="13" t="str">
        <x:v>Dependency or exception prevents completion</x:v>
      </x:c>
    </x:row>
    <x:row r="8" ht="27" customHeight="1">
      <x:c r="A8" t="str">
        <x:v>Evidence rule</x:v>
      </x:c>
      <x:c r="B8" s="9" t="str">
        <x:v>Required before sign-off</x:v>
      </x:c>
      <x:c r="C8" t="str">
        <x:v>A completed task without evidence is not signed off</x:v>
      </x:c>
      <x:c r="E8" s="13" t="str">
        <x:v>Complete</x:v>
      </x:c>
      <x:c r="F8" s="13" t="str">
        <x:v>Preparation finished; evidence and review still assessed separately</x:v>
      </x:c>
    </x:row>
    <x:row r="9" ht="27" customHeight="1"/>
    <x:row r="10" ht="27" customHeight="1">
      <x:c r="A10" s="6" t="str">
        <x:v>Design rule</x:v>
      </x:c>
      <x:c r="B10" s="6" t="str">
        <x:v>Recommended practice</x:v>
      </x:c>
      <x:c r="C10" s="6" t="str">
        <x:v>Why</x:v>
      </x:c>
    </x:row>
    <x:row r="11" ht="27" customHeight="1">
      <x:c r="A11" s="13" t="str">
        <x:v>One row per task</x:v>
      </x:c>
      <x:c r="B11" s="13" t="str">
        <x:v>Use a stable task ID</x:v>
      </x:c>
      <x:c r="C11" s="13" t="str">
        <x:v>Allows period-over-period comparison</x:v>
      </x:c>
    </x:row>
    <x:row r="12" ht="27" customHeight="1">
      <x:c r="A12" s="13" t="str">
        <x:v>Named accountability</x:v>
      </x:c>
      <x:c r="B12" s="13" t="str">
        <x:v>One preparer and one reviewer</x:v>
      </x:c>
      <x:c r="C12" s="13" t="str">
        <x:v>Makes ownership and segregation visible</x:v>
      </x:c>
    </x:row>
    <x:row r="13" ht="27" customHeight="1">
      <x:c r="A13" s="13" t="str">
        <x:v>Evidence</x:v>
      </x:c>
      <x:c r="B13" s="13" t="str">
        <x:v>Reference the final workpaper</x:v>
      </x:c>
      <x:c r="C13" s="13" t="str">
        <x:v>Prevents status from replacing support</x:v>
      </x:c>
    </x:row>
    <x:row r="14" ht="27" customHeight="1">
      <x:c r="A14" s="13" t="str">
        <x:v>Exceptions</x:v>
      </x:c>
      <x:c r="B14" s="13" t="str">
        <x:v>Record amount, owner, and resolution</x:v>
      </x:c>
      <x:c r="C14" s="13" t="str">
        <x:v>Keeps unresolved items visible</x:v>
      </x:c>
    </x:row>
    <x:row r="15" ht="27" customHeight="1">
      <x:c r="A15" s="13" t="str">
        <x:v>Period control</x:v>
      </x:c>
      <x:c r="B15" s="13" t="str">
        <x:v>Archive each approved workbook</x:v>
      </x:c>
      <x:c r="C15" s="13" t="str">
        <x:v>Preserves the close record</x:v>
      </x:c>
    </x:row>
    <x:row r="16" ht="27" customHeight="1"/>
    <x:row r="17" ht="27" customHeight="1"/>
    <x:row r="18" ht="27" customHeight="1"/>
  </x:sheetData>
  <x:mergeCells>
    <x:mergeCell ref="A1:F1"/>
    <x:mergeCell ref="A2:F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0D7B6C"/>
  </x:sheetPr>
  <x:sheetViews>
    <x:sheetView showGridLines="0" workbookViewId="0"/>
  </x:sheetViews>
  <x:sheetFormatPr defaultRowHeight="15"/>
  <x:cols>
    <x:col min="1" max="1" width="25" hidden="0" customWidth="1"/>
    <x:col min="2" max="2" width="34" hidden="0" customWidth="1"/>
    <x:col min="3" max="3" width="55" hidden="0" customWidth="1"/>
    <x:col min="4" max="4" width="55" hidden="0" customWidth="1"/>
  </x:cols>
  <x:sheetData>
    <x:row r="1" ht="34" customHeight="1">
      <x:c r="A1" s="1" t="str">
        <x:v>Evidence guide</x:v>
      </x:c>
    </x:row>
    <x:row r="2" ht="34" customHeight="1">
      <x:c r="A2" s="2" t="str">
        <x:v>Examples only. Evidence requirements should follow the company's accounting policy, materiality rules, and reviewer expectations.</x:v>
      </x:c>
    </x:row>
    <x:row r="3" ht="34" customHeight="1"/>
    <x:row r="4" ht="34" customHeight="1"/>
    <x:row r="5" ht="34" customHeight="1">
      <x:c r="A5" s="6" t="str">
        <x:v>Area</x:v>
      </x:c>
      <x:c r="B5" s="6" t="str">
        <x:v>Typical task</x:v>
      </x:c>
      <x:c r="C5" s="6" t="str">
        <x:v>Expected evidence</x:v>
      </x:c>
      <x:c r="D5" s="6" t="str">
        <x:v>Reviewer focus</x:v>
      </x:c>
    </x:row>
    <x:row r="6" ht="34" customHeight="1">
      <x:c r="A6" s="13" t="str">
        <x:v>Cash</x:v>
      </x:c>
      <x:c r="B6" s="13" t="str">
        <x:v>Bank reconciliation</x:v>
      </x:c>
      <x:c r="C6" s="13" t="str">
        <x:v>Bank statement, GL detail, reconciliation, item support</x:v>
      </x:c>
      <x:c r="D6" s="13" t="str">
        <x:v>Balance agreement, stale items, unusual transfers</x:v>
      </x:c>
    </x:row>
    <x:row r="7" ht="34" customHeight="1">
      <x:c r="A7" s="13" t="str">
        <x:v>Accounts receivable</x:v>
      </x:c>
      <x:c r="B7" s="13" t="str">
        <x:v>AR control reconciliation</x:v>
      </x:c>
      <x:c r="C7" s="13" t="str">
        <x:v>Customer aging, GL control balance, reconciling-item log</x:v>
      </x:c>
      <x:c r="D7" s="13" t="str">
        <x:v>Credit notes, unapplied cash, cut-off</x:v>
      </x:c>
    </x:row>
    <x:row r="8" ht="34" customHeight="1">
      <x:c r="A8" s="13" t="str">
        <x:v>Accounts payable</x:v>
      </x:c>
      <x:c r="B8" s="13" t="str">
        <x:v>AP control reconciliation</x:v>
      </x:c>
      <x:c r="C8" s="13" t="str">
        <x:v>Vendor aging, GL control balance, late-invoice list</x:v>
      </x:c>
      <x:c r="D8" s="13" t="str">
        <x:v>Unrecorded liabilities, duplicates, debit balances</x:v>
      </x:c>
    </x:row>
    <x:row r="9" ht="34" customHeight="1">
      <x:c r="A9" s="13" t="str">
        <x:v>Payroll</x:v>
      </x:c>
      <x:c r="B9" s="13" t="str">
        <x:v>Payroll reconciliation</x:v>
      </x:c>
      <x:c r="C9" s="13" t="str">
        <x:v>Approved payroll report, payment record, liability rollforward</x:v>
      </x:c>
      <x:c r="D9" s="13" t="str">
        <x:v>Unpaid liabilities, bonuses, tax balances</x:v>
      </x:c>
    </x:row>
    <x:row r="10" ht="34" customHeight="1">
      <x:c r="A10" s="13" t="str">
        <x:v>Inventory</x:v>
      </x:c>
      <x:c r="B10" s="13" t="str">
        <x:v>Inventory reconciliation</x:v>
      </x:c>
      <x:c r="C10" s="13" t="str">
        <x:v>Subledger, count adjustments, valuation support</x:v>
      </x:c>
      <x:c r="D10" s="13" t="str">
        <x:v>Quantity differences, obsolescence, costing</x:v>
      </x:c>
    </x:row>
    <x:row r="11" ht="34" customHeight="1">
      <x:c r="A11" s="13" t="str">
        <x:v>Fixed assets</x:v>
      </x:c>
      <x:c r="B11" s="13" t="str">
        <x:v>Fixed-asset reconciliation</x:v>
      </x:c>
      <x:c r="C11" s="13" t="str">
        <x:v>Register, invoices, disposal support, depreciation schedule</x:v>
      </x:c>
      <x:c r="D11" s="13" t="str">
        <x:v>Useful lives, capitalization, disposals</x:v>
      </x:c>
    </x:row>
    <x:row r="12" ht="34" customHeight="1">
      <x:c r="A12" s="13" t="str">
        <x:v>Accruals</x:v>
      </x:c>
      <x:c r="B12" s="13" t="str">
        <x:v>Accrual journal</x:v>
      </x:c>
      <x:c r="C12" s="13" t="str">
        <x:v>Calculation, source support, approval, reversal plan</x:v>
      </x:c>
      <x:c r="D12" s="13" t="str">
        <x:v>Completeness, estimate basis, duplicate accruals</x:v>
      </x:c>
    </x:row>
    <x:row r="13" ht="34" customHeight="1">
      <x:c r="A13" s="13" t="str">
        <x:v>Analytical review</x:v>
      </x:c>
      <x:c r="B13" s="13" t="str">
        <x:v>P&amp;L and balance-sheet review</x:v>
      </x:c>
      <x:c r="C13" s="13" t="str">
        <x:v>Variance file, source-row support, approved commentary</x:v>
      </x:c>
      <x:c r="D13" s="13" t="str">
        <x:v>Material movements, unsupported explanations</x:v>
      </x:c>
    </x:row>
    <x:row r="14" ht="34" customHeight="1">
      <x:c r="A14" s="13" t="str">
        <x:v>Final close</x:v>
      </x:c>
      <x:c r="B14" s="13" t="str">
        <x:v>Sign-off and period lock</x:v>
      </x:c>
      <x:c r="C14" s="13" t="str">
        <x:v>Approval record, final statements, lock confirmation</x:v>
      </x:c>
      <x:c r="D14" s="13" t="str">
        <x:v>Open exceptions, late journals, distribution list</x:v>
      </x:c>
    </x:row>
    <x:row r="15" ht="34" customHeight="1"/>
    <x:row r="16" ht="34" customHeight="1"/>
  </x:sheetData>
  <x:mergeCells>
    <x:mergeCell ref="A1:D1"/>
    <x:mergeCell ref="A2:D2"/>
  </x:mergeCells>
  <x:pageMargins left="0.7" right="0.7" top="0.75" bottom="0.75" header="0.3" footer="0.3"/>
</x:worksheet>
</file>