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56195ab5747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 review" sheetId="1" r:id="Rd2afd6e02e5643b2"/>
    <x:sheet xmlns:r="http://schemas.openxmlformats.org/officeDocument/2006/relationships" name="PO lines" sheetId="2" r:id="R9e4f4b8327384e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/d/yy"/>
    <x:numFmt numFmtId="201" formatCode="$#,##0.00;($#,##0.00);-"/>
    <x:numFmt numFmtId="202" formatCode="#,##0"/>
  </x:numFmts>
  <x:fonts count="8">
    <x:font>
      <x:sz val="11"/>
      <x:name val="Carlito"/>
    </x:font>
    <x:font>
      <x:sz val="11"/>
      <x:name val="Arial"/>
    </x:font>
    <x:font>
      <x:b/>
      <x:sz val="16"/>
      <x:color rgb="FF153B38"/>
      <x:name val="Arial"/>
    </x:font>
    <x:font>
      <x:i/>
      <x:sz val="10"/>
      <x:color rgb="FF334744"/>
      <x:name val="Arial"/>
    </x:font>
    <x:font>
      <x:b/>
      <x:sz val="10"/>
      <x:color rgb="FF153B38"/>
      <x:name val="Arial"/>
    </x:font>
    <x:font>
      <x:sz val="10"/>
      <x:color rgb="FF1F4E78"/>
      <x:name val="Arial"/>
    </x:font>
    <x:font>
      <x:b/>
      <x:sz val="10"/>
      <x:color rgb="FF334744"/>
      <x:name val="Arial"/>
    </x:font>
    <x:font>
      <x:sz val="10"/>
      <x:color rgb="FF334744"/>
      <x:name val="Arial"/>
    </x:font>
  </x:fonts>
  <x:fills count="2">
    <x:fill>
      <x:patternFill patternType="none"/>
    </x:fill>
    <x:fill>
      <x:patternFill patternType="gray125"/>
    </x:fill>
  </x:fills>
  <x:borders count="8">
    <x:border/>
    <x:border>
      <x:left style="thin">
        <x:color rgb="FFD9E4E1"/>
      </x:left>
      <x:top style="thin">
        <x:color rgb="FFD9E4E1"/>
      </x:top>
      <x:bottom style="thin">
        <x:color rgb="FFD9E4E1"/>
      </x:bottom>
    </x:border>
    <x:border>
      <x:right style="thin">
        <x:color rgb="FFD9E4E1"/>
      </x:right>
      <x:top style="thin">
        <x:color rgb="FFD9E4E1"/>
      </x:top>
      <x:bottom style="thin">
        <x:color rgb="FFD9E4E1"/>
      </x:bottom>
    </x:border>
    <x:border>
      <x:top style="thin">
        <x:color rgb="FFD9E4E1"/>
      </x:top>
      <x:bottom style="thin">
        <x:color rgb="FFD9E4E1"/>
      </x:bottom>
    </x:border>
    <x:border>
      <x:left style="thin">
        <x:color rgb="FFD9E4E1"/>
      </x:left>
    </x:border>
    <x:border>
      <x:left style="thin">
        <x:color rgb="FFD9E4E1"/>
      </x:left>
      <x:bottom style="thin">
        <x:color rgb="FFD9E4E1"/>
      </x:bottom>
    </x:border>
    <x:border>
      <x:bottom style="thin">
        <x:color rgb="FFD9E4E1"/>
      </x:bottom>
    </x:border>
    <x:border>
      <x:left style="thin">
        <x:color rgb="FFD9E4E1"/>
      </x:left>
      <x:right style="thin">
        <x:color rgb="FFD9E4E1"/>
      </x:right>
      <x:top style="thin">
        <x:color rgb="FFD9E4E1"/>
      </x:top>
      <x:bottom style="thin">
        <x:color rgb="FFD9E4E1"/>
      </x:bottom>
    </x:border>
  </x:borders>
  <x:cellStyleXfs count="1">
    <x:xf numFmtId="0" fontId="0" fillId="0" borderId="0"/>
  </x:cellStyleXfs>
  <x:cellXfs count="10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0" borderId="0" xfId="0" applyNumberFormat="1" applyFont="1" applyFill="0" applyBorder="1"/>
    <x:xf numFmtId="0" fontId="4" borderId="0" xfId="0" applyNumberFormat="1" applyFont="1" applyFill="0" applyBorder="1"/>
    <x:xf numFmtId="0" fontId="4" borderId="1" xfId="0" applyNumberFormat="1" applyFont="1" applyFill="0" applyBorder="1"/>
    <x:xf numFmtId="0" fontId="4" borderId="2" xfId="0" applyNumberFormat="1" applyFont="1" applyFill="0" applyBorder="1"/>
    <x:xf numFmtId="0" fontId="4" borderId="1" xfId="0" applyNumberFormat="1" applyFont="1" applyFill="0" applyBorder="1" applyAlignment="1">
      <x:alignment horizontal="center"/>
    </x:xf>
    <x:xf numFmtId="0" fontId="4" borderId="2" xfId="0" applyNumberFormat="1" applyFont="1" applyFill="0" applyBorder="1" applyAlignment="1">
      <x:alignment horizontal="center"/>
    </x:xf>
    <x:xf numFmtId="0" fontId="4" borderId="1" xfId="0" applyNumberFormat="1" applyFont="1" applyFill="0" applyBorder="1" applyAlignment="1">
      <x:alignment horizontal="center" vertical="center"/>
    </x:xf>
    <x:xf numFmtId="0" fontId="4" borderId="2" xfId="0" applyNumberFormat="1" applyFont="1" applyFill="0" applyBorder="1" applyAlignment="1">
      <x:alignment horizontal="center" vertical="center"/>
    </x:xf>
    <x:xf numFmtId="0" fontId="4" borderId="1" xfId="0" applyNumberFormat="1" applyFont="1" applyFill="0" applyBorder="1" applyAlignment="1">
      <x:alignment horizontal="center" vertical="center" wrapText="1"/>
    </x:xf>
    <x:xf numFmtId="0" fontId="4" borderId="2" xfId="0" applyNumberFormat="1" applyFont="1" applyFill="0" applyBorder="1" applyAlignment="1">
      <x:alignment horizontal="center" vertical="center" wrapText="1"/>
    </x:xf>
    <x:xf numFmtId="0" fontId="5" borderId="0" xfId="0" applyNumberFormat="1" applyFont="1" applyFill="0" applyBorder="1"/>
    <x:xf numFmtId="200" fontId="5" borderId="0" xfId="0" applyNumberFormat="1" applyFont="1" applyFill="0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4" borderId="3" xfId="0" applyNumberFormat="1" applyFont="1" applyFill="0" applyBorder="1"/>
    <x:xf numFmtId="0" fontId="4" borderId="3" xfId="0" applyNumberFormat="1" applyFont="1" applyFill="0" applyBorder="1" applyAlignment="1">
      <x:alignment horizontal="center"/>
    </x:xf>
    <x:xf numFmtId="0" fontId="4" borderId="3" xfId="0" applyNumberFormat="1" applyFont="1" applyFill="0" applyBorder="1" applyAlignment="1">
      <x:alignment horizontal="center" vertical="center"/>
    </x:xf>
    <x:xf numFmtId="0" fontId="4" borderId="3" xfId="0" applyNumberFormat="1" applyFont="1" applyFill="0" applyBorder="1" applyAlignment="1">
      <x:alignment horizontal="center"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201" fontId="0" fillId="0" borderId="6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0" fontId="4" borderId="7" xfId="0" applyNumberFormat="1" applyFont="1" applyFill="0" applyBorder="1"/>
    <x:xf numFmtId="0" fontId="4" borderId="7" xfId="0" applyNumberFormat="1" applyFont="1" applyFill="0" applyBorder="1" applyAlignment="1">
      <x:alignment horizontal="center"/>
    </x:xf>
    <x:xf numFmtId="0" fontId="4" borderId="7" xfId="0" applyNumberFormat="1" applyFont="1" applyFill="0" applyBorder="1" applyAlignment="1">
      <x:alignment horizontal="center" vertical="center"/>
    </x:xf>
    <x:xf numFmtId="0" fontId="4" borderId="7" xfId="0" applyNumberFormat="1" applyFont="1" applyFill="0" applyBorder="1" applyAlignment="1">
      <x:alignment horizontal="center" vertical="center" wrapText="1"/>
    </x:xf>
    <x:xf numFmtId="201" fontId="5" borderId="0" xfId="0" applyNumberFormat="1" applyFont="1" applyFill="0" applyBorder="1"/>
    <x:xf numFmtId="0" fontId="5" borderId="4" xfId="0" applyNumberFormat="1" applyFont="1" applyFill="0" applyBorder="1"/>
    <x:xf numFmtId="0" fontId="5" borderId="5" xfId="0" applyNumberFormat="1" applyFont="1" applyFill="0" applyBorder="1"/>
    <x:xf numFmtId="0" fontId="5" borderId="6" xfId="0" applyNumberFormat="1" applyFont="1" applyFill="0" applyBorder="1"/>
    <x:xf numFmtId="200" fontId="5" borderId="6" xfId="0" applyNumberFormat="1" applyFont="1" applyFill="0" applyBorder="1"/>
    <x:xf numFmtId="201" fontId="5" borderId="6" xfId="0" applyNumberFormat="1" applyFont="1" applyFill="0" applyBorder="1"/>
    <x:xf numFmtId="0" fontId="5" borderId="4" xfId="0" applyNumberFormat="1" applyFont="1" applyFill="0" applyBorder="1" applyAlignment="1">
      <x:alignment vertical="center"/>
    </x:xf>
    <x:xf numFmtId="0" fontId="5" borderId="0" xfId="0" applyNumberFormat="1" applyFont="1" applyFill="0" applyBorder="1" applyAlignment="1">
      <x:alignment vertical="center"/>
    </x:xf>
    <x:xf numFmtId="200" fontId="5" borderId="0" xfId="0" applyNumberFormat="1" applyFont="1" applyFill="0" applyBorder="1" applyAlignment="1">
      <x:alignment vertical="center"/>
    </x:xf>
    <x:xf numFmtId="201" fontId="5" borderId="0" xfId="0" applyNumberFormat="1" applyFont="1" applyFill="0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5" borderId="5" xfId="0" applyNumberFormat="1" applyFont="1" applyFill="0" applyBorder="1" applyAlignment="1">
      <x:alignment vertical="center"/>
    </x:xf>
    <x:xf numFmtId="0" fontId="5" borderId="6" xfId="0" applyNumberFormat="1" applyFont="1" applyFill="0" applyBorder="1" applyAlignment="1">
      <x:alignment vertical="center"/>
    </x:xf>
    <x:xf numFmtId="200" fontId="5" borderId="6" xfId="0" applyNumberFormat="1" applyFont="1" applyFill="0" applyBorder="1" applyAlignment="1">
      <x:alignment vertical="center"/>
    </x:xf>
    <x:xf numFmtId="201" fontId="5" borderId="6" xfId="0" applyNumberFormat="1" applyFont="1" applyFill="0" applyBorder="1" applyAlignment="1">
      <x:alignment vertical="center"/>
    </x:xf>
    <x:xf numFmtId="201" fontId="0" fillId="0" borderId="6" xfId="0" applyNumberFormat="1" applyFont="1" applyFill="1" applyBorder="1" applyAlignment="1">
      <x:alignment vertical="center"/>
    </x:xf>
    <x:xf numFmtId="0" fontId="0" fillId="0" borderId="6" xfId="0" applyNumberFormat="1" applyFont="1" applyFill="1" applyBorder="1" applyAlignment="1">
      <x:alignment vertical="center"/>
    </x:xf>
    <x:xf numFmtId="0" fontId="5" borderId="4" xfId="0" applyNumberFormat="1" applyFont="1" applyFill="0" applyBorder="1" applyAlignment="1">
      <x:alignment vertical="center" wrapText="1"/>
    </x:xf>
    <x:xf numFmtId="0" fontId="5" borderId="0" xfId="0" applyNumberFormat="1" applyFont="1" applyFill="0" applyBorder="1" applyAlignment="1">
      <x:alignment vertical="center" wrapText="1"/>
    </x:xf>
    <x:xf numFmtId="200" fontId="5" borderId="0" xfId="0" applyNumberFormat="1" applyFont="1" applyFill="0" applyBorder="1" applyAlignment="1">
      <x:alignment vertical="center" wrapText="1"/>
    </x:xf>
    <x:xf numFmtId="201" fontId="5" borderId="0" xfId="0" applyNumberFormat="1" applyFont="1" applyFill="0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5" borderId="5" xfId="0" applyNumberFormat="1" applyFont="1" applyFill="0" applyBorder="1" applyAlignment="1">
      <x:alignment vertical="center" wrapText="1"/>
    </x:xf>
    <x:xf numFmtId="0" fontId="5" borderId="6" xfId="0" applyNumberFormat="1" applyFont="1" applyFill="0" applyBorder="1" applyAlignment="1">
      <x:alignment vertical="center" wrapText="1"/>
    </x:xf>
    <x:xf numFmtId="200" fontId="5" borderId="6" xfId="0" applyNumberFormat="1" applyFont="1" applyFill="0" applyBorder="1" applyAlignment="1">
      <x:alignment vertical="center" wrapText="1"/>
    </x:xf>
    <x:xf numFmtId="201" fontId="5" borderId="6" xfId="0" applyNumberFormat="1" applyFont="1" applyFill="0" applyBorder="1" applyAlignment="1">
      <x:alignment vertical="center" wrapText="1"/>
    </x:xf>
    <x:xf numFmtId="201" fontId="0" fillId="0" borderId="6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6" borderId="1" xfId="0" applyNumberFormat="1" applyFont="1" applyFill="0" applyBorder="1" applyAlignment="1">
      <x:alignment horizontal="center" vertical="center" wrapText="1"/>
    </x:xf>
    <x:xf numFmtId="0" fontId="6" borderId="2" xfId="0" applyNumberFormat="1" applyFont="1" applyFill="0" applyBorder="1" applyAlignment="1">
      <x:alignment horizontal="center" vertical="center" wrapText="1"/>
    </x:xf>
    <x:xf numFmtId="200" fontId="7" borderId="0" xfId="0" applyNumberFormat="1" applyFont="1" applyFill="0" applyBorder="1"/>
    <x:xf numFmtId="201" fontId="7" fillId="0" borderId="0" xfId="0" applyNumberFormat="1" applyFont="1" applyFill="1" applyBorder="1"/>
    <x:xf numFmtId="202" fontId="7" fillId="0" borderId="0" xfId="0" applyNumberFormat="1" applyFont="1" applyFill="1" applyBorder="1"/>
    <x:xf numFmtId="0" fontId="6" borderId="3" xfId="0" applyNumberFormat="1" applyFont="1" applyFill="0" applyBorder="1" applyAlignment="1">
      <x:alignment horizontal="center" vertical="center" wrapText="1"/>
    </x:xf>
    <x:xf numFmtId="0" fontId="7" fillId="0" borderId="4" xfId="0" applyNumberFormat="1" applyFont="1" applyFill="1" applyBorder="1"/>
    <x:xf numFmtId="0" fontId="7" fillId="0" borderId="5" xfId="0" applyNumberFormat="1" applyFont="1" applyFill="1" applyBorder="1"/>
    <x:xf numFmtId="0" fontId="7" fillId="0" borderId="6" xfId="0" applyNumberFormat="1" applyFont="1" applyFill="1" applyBorder="1"/>
    <x:xf numFmtId="201" fontId="7" fillId="0" borderId="6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6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7" borderId="0" xfId="0" applyNumberFormat="1" applyFont="1" applyFill="0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202" fontId="7" fillId="0" borderId="0" xfId="0" applyNumberFormat="1" applyFont="1" applyFill="1" applyBorder="1" applyAlignment="1">
      <x:alignment vertical="center"/>
    </x:xf>
    <x:xf numFmtId="0" fontId="7" fillId="0" borderId="4" xfId="0" applyNumberFormat="1" applyFont="1" applyFill="1" applyBorder="1" applyAlignment="1">
      <x:alignment vertical="center"/>
    </x:xf>
    <x:xf numFmtId="0" fontId="7" fillId="0" borderId="5" xfId="0" applyNumberFormat="1" applyFont="1" applyFill="1" applyBorder="1" applyAlignment="1">
      <x:alignment vertical="center"/>
    </x:xf>
    <x:xf numFmtId="0" fontId="7" fillId="0" borderId="6" xfId="0" applyNumberFormat="1" applyFont="1" applyFill="1" applyBorder="1" applyAlignment="1">
      <x:alignment vertical="center"/>
    </x:xf>
    <x:xf numFmtId="201" fontId="7" fillId="0" borderId="6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6" xfId="0" applyNumberFormat="1" applyFont="1" applyFill="1" applyBorder="1" applyAlignment="1">
      <x:alignment vertical="center" wrapText="1"/>
    </x:xf>
    <x:xf numFmtId="0" fontId="6" borderId="7" xfId="0" applyNumberFormat="1" applyFont="1" applyFill="0" applyBorder="1" applyAlignment="1">
      <x:alignment horizontal="center" vertical="center" wrapText="1"/>
    </x:xf>
    <x:xf numFmtId="200" fontId="7" fillId="0" borderId="0" xfId="0" applyNumberFormat="1" applyFont="1" applyFill="1" applyBorder="1"/>
    <x:xf numFmtId="0" fontId="7" borderId="4" xfId="0" applyNumberFormat="1" applyFont="1" applyFill="0" applyBorder="1" applyAlignment="1">
      <x:alignment vertical="center" wrapText="1"/>
    </x:xf>
    <x:xf numFmtId="0" fontId="7" borderId="0" xfId="0" applyNumberFormat="1" applyFont="1" applyFill="0" applyBorder="1" applyAlignment="1">
      <x:alignment vertical="center" wrapText="1"/>
    </x:xf>
    <x:xf numFmtId="200" fontId="7" borderId="0" xfId="0" applyNumberFormat="1" applyFont="1" applyFill="0" applyBorder="1" applyAlignment="1">
      <x:alignment vertical="center" wrapText="1"/>
    </x:xf>
    <x:xf numFmtId="201" fontId="7" borderId="0" xfId="0" applyNumberFormat="1" applyFont="1" applyFill="0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0" fontId="7" borderId="5" xfId="0" applyNumberFormat="1" applyFont="1" applyFill="0" applyBorder="1" applyAlignment="1">
      <x:alignment vertical="center" wrapText="1"/>
    </x:xf>
    <x:xf numFmtId="0" fontId="7" borderId="6" xfId="0" applyNumberFormat="1" applyFont="1" applyFill="0" applyBorder="1" applyAlignment="1">
      <x:alignment vertical="center" wrapText="1"/>
    </x:xf>
    <x:xf numFmtId="200" fontId="7" borderId="6" xfId="0" applyNumberFormat="1" applyFont="1" applyFill="0" applyBorder="1" applyAlignment="1">
      <x:alignment vertical="center" wrapText="1"/>
    </x:xf>
    <x:xf numFmtId="201" fontId="7" borderId="6" xfId="0" applyNumberFormat="1" applyFont="1" applyFill="0" applyBorder="1" applyAlignment="1">
      <x:alignment vertical="center" wrapText="1"/>
    </x:xf>
    <x:xf numFmtId="201" fontId="7" fillId="0" borderId="6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4277a9f4a94352" /><Relationship Type="http://schemas.openxmlformats.org/officeDocument/2006/relationships/theme" Target="/xl/theme/theme1.xml" Id="R9d8d91f1dad44df5" /><Relationship Type="http://schemas.openxmlformats.org/officeDocument/2006/relationships/sharedStrings" Target="/xl/sharedStrings.xml" Id="R5f60e4b5b3f74c91" /><Relationship Type="http://schemas.openxmlformats.org/officeDocument/2006/relationships/worksheet" Target="/xl/worksheets/sheet1.xml" Id="Rd2afd6e02e5643b2" /><Relationship Type="http://schemas.openxmlformats.org/officeDocument/2006/relationships/worksheet" Target="/xl/worksheets/sheet2.xml" Id="R9e4f4b8327384e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87A70"/>
  </x:sheetPr>
  <x:sheetViews>
    <x:sheetView showGridLines="0" workbookViewId="0"/>
  </x:sheetViews>
  <x:sheetFormatPr defaultRowHeight="15"/>
  <x:cols>
    <x:col min="1" max="1" width="24" hidden="0" customWidth="1"/>
    <x:col min="2" max="2" width="42" hidden="0" customWidth="1"/>
    <x:col min="3" max="3" width="28" hidden="0" customWidth="1"/>
    <x:col min="4" max="4" width="26" hidden="0" customWidth="1"/>
    <x:col min="5" max="5" width="18" hidden="0" customWidth="1"/>
  </x:cols>
  <x:sheetData>
    <x:row r="1">
      <x:c r="A1" s="103" t="str">
        <x:v>Purchase Order Review</x:v>
      </x:c>
      <x:c r="B1" s="79"/>
      <x:c r="C1" s="79"/>
      <x:c r="D1" s="79"/>
      <x:c r="E1" s="79"/>
    </x:row>
    <x:row r="2">
      <x:c r="A2" s="80" t="str">
        <x:v>Replace the yellow sample inputs on PO lines. Formula cells calculate open value, overdue days, variances, and review status.</x:v>
      </x:c>
      <x:c r="B2" s="79"/>
      <x:c r="C2" s="79"/>
      <x:c r="D2" s="79"/>
      <x:c r="E2" s="79"/>
    </x:row>
    <x:row r="3">
      <x:c r="A3" s="79"/>
      <x:c r="B3" s="79"/>
      <x:c r="C3" s="79"/>
      <x:c r="D3" s="79"/>
      <x:c r="E3" s="79"/>
    </x:row>
    <x:row r="4">
      <x:c r="A4" s="12" t="str">
        <x:v>Control</x:v>
      </x:c>
      <x:c r="B4" s="13" t="str">
        <x:v>Value</x:v>
      </x:c>
      <x:c r="C4" s="79"/>
      <x:c r="D4" s="12" t="str">
        <x:v>Summary</x:v>
      </x:c>
      <x:c r="E4" s="13" t="str">
        <x:v>Result</x:v>
      </x:c>
    </x:row>
    <x:row r="5">
      <x:c r="A5" s="79" t="str">
        <x:v>Review date</x:v>
      </x:c>
      <x:c r="B5" s="42" t="n">
        <x:v>46274</x:v>
      </x:c>
      <x:c r="C5" s="79"/>
      <x:c r="D5" s="79" t="str">
        <x:v>Open PO value</x:v>
      </x:c>
      <x:c r="E5" s="82" t="n">
        <x:f>SUM('PO lines'!U6:U105)</x:f>
        <x:v>12840</x:v>
      </x:c>
    </x:row>
    <x:row r="6">
      <x:c r="A6" s="79"/>
      <x:c r="B6" s="79"/>
      <x:c r="C6" s="79"/>
      <x:c r="D6" s="79" t="str">
        <x:v>Overdue open value</x:v>
      </x:c>
      <x:c r="E6" s="82" t="n">
        <x:f>SUMIFS('PO lines'!U6:U105,'PO lines'!Y6:Y105,"Overdue")</x:f>
        <x:v>900</x:v>
      </x:c>
    </x:row>
    <x:row r="7">
      <x:c r="A7" s="79"/>
      <x:c r="B7" s="79"/>
      <x:c r="C7" s="79"/>
      <x:c r="D7" s="79" t="str">
        <x:v>Open PO lines</x:v>
      </x:c>
      <x:c r="E7" s="83" t="n">
        <x:f>COUNTIFS('PO lines'!U6:U105,"&gt;0")</x:f>
        <x:v>5</x:v>
      </x:c>
    </x:row>
    <x:row r="8">
      <x:c r="A8" s="79"/>
      <x:c r="B8" s="79"/>
      <x:c r="C8" s="79"/>
      <x:c r="D8" s="79" t="str">
        <x:v>Lines needing action</x:v>
      </x:c>
      <x:c r="E8" s="83" t="n">
        <x:f>COUNTIFS('PO lines'!Y6:Y105,"Overdue")+COUNTIFS('PO lines'!Y6:Y105,"Partially received")+COUNTIFS('PO lines'!Y6:Y105,"Invoice mismatch")+COUNTIFS('PO lines'!Y6:Y105,"On hold")</x:f>
        <x:v>3</x:v>
      </x:c>
    </x:row>
    <x:row r="9">
      <x:c r="A9" s="79"/>
      <x:c r="B9" s="79"/>
      <x:c r="C9" s="79"/>
      <x:c r="D9" s="79" t="str">
        <x:v>Unconfirmed POs</x:v>
      </x:c>
      <x:c r="E9" s="83" t="n">
        <x:f>COUNTIFS('PO lines'!M6:M105,"No",'PO lines'!U6:U105,"&gt;0")</x:f>
        <x:v>1</x:v>
      </x:c>
    </x:row>
    <x:row r="10">
      <x:c r="A10" s="79"/>
      <x:c r="B10" s="79"/>
      <x:c r="C10" s="79"/>
      <x:c r="D10" s="79"/>
      <x:c r="E10" s="79"/>
    </x:row>
    <x:row r="11">
      <x:c r="A11" s="79"/>
      <x:c r="B11" s="79"/>
      <x:c r="C11" s="79"/>
      <x:c r="D11" s="79"/>
      <x:c r="E11" s="79"/>
    </x:row>
    <x:row r="12">
      <x:c r="A12" s="12" t="str">
        <x:v>Review status</x:v>
      </x:c>
      <x:c r="B12" s="21" t="str">
        <x:v>Line count</x:v>
      </x:c>
      <x:c r="C12" s="13" t="str">
        <x:v>Open value</x:v>
      </x:c>
      <x:c r="D12" s="79"/>
      <x:c r="E12" s="79"/>
    </x:row>
    <x:row r="13">
      <x:c r="A13" s="84" t="str">
        <x:v>Awaiting confirmation</x:v>
      </x:c>
      <x:c r="B13" s="79" t="n">
        <x:f>COUNTIFS('PO lines'!Y$6:Y$105,A13)</x:f>
        <x:v>0</x:v>
      </x:c>
      <x:c r="C13" s="82" t="n">
        <x:f>SUMIFS('PO lines'!U$6:U$105,'PO lines'!Y$6:Y$105,A13)</x:f>
        <x:v>0</x:v>
      </x:c>
      <x:c r="D13" s="79"/>
      <x:c r="E13" s="79"/>
    </x:row>
    <x:row r="14">
      <x:c r="A14" s="84" t="str">
        <x:v>Confirmed</x:v>
      </x:c>
      <x:c r="B14" s="79" t="n">
        <x:f>COUNTIFS('PO lines'!Y$6:Y$105,A14)</x:f>
        <x:v>2</x:v>
      </x:c>
      <x:c r="C14" s="82" t="n">
        <x:f>SUMIFS('PO lines'!U$6:U$105,'PO lines'!Y$6:Y$105,A14)</x:f>
        <x:v>8200</x:v>
      </x:c>
      <x:c r="D14" s="79"/>
      <x:c r="E14" s="79"/>
    </x:row>
    <x:row r="15">
      <x:c r="A15" s="84" t="str">
        <x:v>Overdue</x:v>
      </x:c>
      <x:c r="B15" s="79" t="n">
        <x:f>COUNTIFS('PO lines'!Y$6:Y$105,A15)</x:f>
        <x:v>1</x:v>
      </x:c>
      <x:c r="C15" s="82" t="n">
        <x:f>SUMIFS('PO lines'!U$6:U$105,'PO lines'!Y$6:Y$105,A15)</x:f>
        <x:v>900</x:v>
      </x:c>
      <x:c r="D15" s="79"/>
      <x:c r="E15" s="79"/>
    </x:row>
    <x:row r="16">
      <x:c r="A16" s="84" t="str">
        <x:v>Partially received</x:v>
      </x:c>
      <x:c r="B16" s="79" t="n">
        <x:f>COUNTIFS('PO lines'!Y$6:Y$105,A16)</x:f>
        <x:v>0</x:v>
      </x:c>
      <x:c r="C16" s="82" t="n">
        <x:f>SUMIFS('PO lines'!U$6:U$105,'PO lines'!Y$6:Y$105,A16)</x:f>
        <x:v>0</x:v>
      </x:c>
      <x:c r="D16" s="79"/>
      <x:c r="E16" s="79"/>
    </x:row>
    <x:row r="17">
      <x:c r="A17" s="84" t="str">
        <x:v>Received, not invoiced</x:v>
      </x:c>
      <x:c r="B17" s="79" t="n">
        <x:f>COUNTIFS('PO lines'!Y$6:Y$105,A17)</x:f>
        <x:v>1</x:v>
      </x:c>
      <x:c r="C17" s="82" t="n">
        <x:f>SUMIFS('PO lines'!U$6:U$105,'PO lines'!Y$6:Y$105,A17)</x:f>
        <x:v>0</x:v>
      </x:c>
      <x:c r="D17" s="79"/>
      <x:c r="E17" s="79"/>
    </x:row>
    <x:row r="18">
      <x:c r="A18" s="84" t="str">
        <x:v>Invoice mismatch</x:v>
      </x:c>
      <x:c r="B18" s="79" t="n">
        <x:f>COUNTIFS('PO lines'!Y$6:Y$105,A18)</x:f>
        <x:v>1</x:v>
      </x:c>
      <x:c r="C18" s="82" t="n">
        <x:f>SUMIFS('PO lines'!U$6:U$105,'PO lines'!Y$6:Y$105,A18)</x:f>
        <x:v>240</x:v>
      </x:c>
      <x:c r="D18" s="79"/>
      <x:c r="E18" s="79"/>
    </x:row>
    <x:row r="19">
      <x:c r="A19" s="84" t="str">
        <x:v>On hold</x:v>
      </x:c>
      <x:c r="B19" s="79" t="n">
        <x:f>COUNTIFS('PO lines'!Y$6:Y$105,A19)</x:f>
        <x:v>1</x:v>
      </x:c>
      <x:c r="C19" s="82" t="n">
        <x:f>SUMIFS('PO lines'!U$6:U$105,'PO lines'!Y$6:Y$105,A19)</x:f>
        <x:v>3500</x:v>
      </x:c>
      <x:c r="D19" s="79"/>
      <x:c r="E19" s="79"/>
    </x:row>
    <x:row r="20">
      <x:c r="A20" s="84" t="str">
        <x:v>Closed</x:v>
      </x:c>
      <x:c r="B20" s="79" t="n">
        <x:f>COUNTIFS('PO lines'!Y$6:Y$105,A20)</x:f>
        <x:v>1</x:v>
      </x:c>
      <x:c r="C20" s="82" t="n">
        <x:f>SUMIFS('PO lines'!U$6:U$105,'PO lines'!Y$6:Y$105,A20)</x:f>
        <x:v>0</x:v>
      </x:c>
      <x:c r="D20" s="79"/>
      <x:c r="E20" s="79"/>
    </x:row>
    <x:row r="21">
      <x:c r="A21" s="85" t="str">
        <x:v>Cancelled</x:v>
      </x:c>
      <x:c r="B21" s="86" t="n">
        <x:f>COUNTIFS('PO lines'!Y$6:Y$105,A21)</x:f>
        <x:v>1</x:v>
      </x:c>
      <x:c r="C21" s="87" t="n">
        <x:f>SUMIFS('PO lines'!U$6:U$105,'PO lines'!Y$6:Y$105,A21)</x:f>
        <x:v>0</x:v>
      </x:c>
      <x:c r="D21" s="79"/>
      <x:c r="E21" s="79"/>
    </x:row>
    <x:row r="22">
      <x:c r="A22" s="79"/>
      <x:c r="B22" s="79"/>
      <x:c r="C22" s="79"/>
      <x:c r="D22" s="79"/>
      <x:c r="E22" s="79"/>
    </x:row>
    <x:row r="23">
      <x:c r="A23" s="79"/>
      <x:c r="B23" s="79"/>
      <x:c r="C23" s="79"/>
      <x:c r="D23" s="79"/>
      <x:c r="E23" s="79"/>
    </x:row>
    <x:row r="24">
      <x:c r="A24" s="12" t="str">
        <x:v>Weekly review</x:v>
      </x:c>
      <x:c r="B24" s="21" t="str">
        <x:v>Check</x:v>
      </x:c>
      <x:c r="C24" s="13" t="str">
        <x:v>Expected output</x:v>
      </x:c>
      <x:c r="D24" s="79"/>
      <x:c r="E24" s="79"/>
    </x:row>
    <x:row r="25">
      <x:c r="A25" s="84" t="str">
        <x:v>1</x:v>
      </x:c>
      <x:c r="B25" s="88" t="str">
        <x:v>Confirm export coverage and review date</x:v>
      </x:c>
      <x:c r="C25" s="88" t="str">
        <x:v>Reliable population</x:v>
      </x:c>
      <x:c r="D25" s="79"/>
      <x:c r="E25" s="79"/>
    </x:row>
    <x:row r="26">
      <x:c r="A26" s="84" t="str">
        <x:v>2</x:v>
      </x:c>
      <x:c r="B26" s="88" t="str">
        <x:v>Review unconfirmed and overdue lines</x:v>
      </x:c>
      <x:c r="C26" s="88" t="str">
        <x:v>Supplier follow-up list</x:v>
      </x:c>
      <x:c r="D26" s="79"/>
      <x:c r="E26" s="79"/>
    </x:row>
    <x:row r="27">
      <x:c r="A27" s="84" t="str">
        <x:v>3</x:v>
      </x:c>
      <x:c r="B27" s="88" t="str">
        <x:v>Review partial receipts and invoice mismatches</x:v>
      </x:c>
      <x:c r="C27" s="88" t="str">
        <x:v>Resolved or assigned exception</x:v>
      </x:c>
      <x:c r="D27" s="79"/>
      <x:c r="E27" s="79"/>
    </x:row>
    <x:row r="28">
      <x:c r="A28" s="84" t="str">
        <x:v>4</x:v>
      </x:c>
      <x:c r="B28" s="88" t="str">
        <x:v>Review stale residual balances</x:v>
      </x:c>
      <x:c r="C28" s="88" t="str">
        <x:v>Closure decision</x:v>
      </x:c>
      <x:c r="D28" s="79"/>
      <x:c r="E28" s="79"/>
    </x:row>
    <x:row r="29">
      <x:c r="A29" s="84" t="str">
        <x:v>5</x:v>
      </x:c>
      <x:c r="B29" s="88" t="str">
        <x:v>Assign owner, next action, and due date</x:v>
      </x:c>
      <x:c r="C29" s="88" t="str">
        <x:v>Accountable action register</x:v>
      </x:c>
      <x:c r="D29" s="79"/>
      <x:c r="E29" s="79"/>
    </x:row>
    <x:row r="30">
      <x:c r="A30" s="85" t="str">
        <x:v>6</x:v>
      </x:c>
      <x:c r="B30" s="89" t="str">
        <x:v>Save the reviewed period copy</x:v>
      </x:c>
      <x:c r="C30" s="89" t="str">
        <x:v>Reproducible history</x:v>
      </x:c>
      <x:c r="D30" s="79"/>
      <x:c r="E30" s="7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9B44A"/>
  </x:sheetPr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16" hidden="0" customWidth="1"/>
    <x:col min="2" max="2" width="8" hidden="0" customWidth="1"/>
    <x:col min="3" max="3" width="24" hidden="0" customWidth="1"/>
    <x:col min="4" max="4" width="28" hidden="0" customWidth="1"/>
    <x:col min="5" max="5" width="16" hidden="0" customWidth="1"/>
    <x:col min="6" max="6" width="14" hidden="0" customWidth="1"/>
    <x:col min="7" max="7" width="16" hidden="0" customWidth="1"/>
    <x:col min="8" max="8" width="12" hidden="0" customWidth="1"/>
    <x:col min="9" max="9" width="12" hidden="0" customWidth="1"/>
    <x:col min="10" max="10" width="13" hidden="0" customWidth="1"/>
    <x:col min="11" max="11" width="12" hidden="0" customWidth="1"/>
    <x:col min="12" max="12" width="16" hidden="0" customWidth="1"/>
    <x:col min="13" max="13" width="16" hidden="0" customWidth="1"/>
    <x:col min="14" max="14" width="10" hidden="0" customWidth="1"/>
    <x:col min="15" max="15" width="14" hidden="0" customWidth="1"/>
    <x:col min="16" max="16" width="16" hidden="0" customWidth="1"/>
    <x:col min="17" max="17" width="3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6" hidden="0" customWidth="1"/>
    <x:col min="24" max="24" width="16" hidden="0" customWidth="1"/>
    <x:col min="25" max="25" width="22" hidden="0" customWidth="1"/>
  </x:cols>
  <x:sheetData>
    <x:row r="1">
      <x:c r="A1" s="103" t="str">
        <x:v>Purchase Order Lines</x:v>
      </x:c>
      <x:c r="B1" s="79"/>
      <x:c r="C1" s="79"/>
      <x:c r="D1" s="79"/>
      <x:c r="E1" s="79"/>
      <x:c r="F1" s="79"/>
      <x:c r="G1" s="79"/>
      <x:c r="H1" s="79"/>
      <x:c r="I1" s="79"/>
      <x:c r="J1" s="79"/>
      <x:c r="K1" s="79"/>
      <x:c r="L1" s="79"/>
      <x:c r="M1" s="79"/>
      <x:c r="N1" s="79"/>
      <x:c r="O1" s="79"/>
      <x:c r="P1" s="79"/>
      <x:c r="Q1" s="79"/>
      <x:c r="R1" s="79"/>
      <x:c r="S1" s="79"/>
      <x:c r="T1" s="79"/>
      <x:c r="U1" s="79"/>
      <x:c r="V1" s="79"/>
      <x:c r="W1" s="79"/>
      <x:c r="X1" s="79"/>
      <x:c r="Y1" s="79"/>
    </x:row>
    <x:row r="2">
      <x:c r="A2" s="80" t="str">
        <x:v>Yellow columns are editable source or action fields. White formula columns calculate the review result. Sample data is illustrative only.</x:v>
      </x:c>
      <x:c r="B2" s="79"/>
      <x:c r="C2" s="79"/>
      <x:c r="D2" s="79"/>
      <x:c r="E2" s="79"/>
      <x:c r="F2" s="79"/>
      <x:c r="G2" s="79"/>
      <x:c r="H2" s="79"/>
      <x:c r="I2" s="79"/>
      <x:c r="J2" s="79"/>
      <x:c r="K2" s="79"/>
      <x:c r="L2" s="79"/>
      <x:c r="M2" s="79"/>
      <x:c r="N2" s="79"/>
      <x:c r="O2" s="79"/>
      <x:c r="P2" s="79"/>
      <x:c r="Q2" s="79"/>
      <x:c r="R2" s="79"/>
      <x:c r="S2" s="79"/>
      <x:c r="T2" s="79"/>
      <x:c r="U2" s="79"/>
      <x:c r="V2" s="79"/>
      <x:c r="W2" s="79"/>
      <x:c r="X2" s="79"/>
      <x:c r="Y2" s="79"/>
    </x:row>
    <x:row r="3">
      <x:c r="A3" s="79"/>
      <x:c r="B3" s="79"/>
      <x:c r="C3" s="79"/>
      <x:c r="D3" s="79"/>
      <x:c r="E3" s="79"/>
      <x:c r="F3" s="79"/>
      <x:c r="G3" s="79"/>
      <x:c r="H3" s="79"/>
      <x:c r="I3" s="79"/>
      <x:c r="J3" s="79"/>
      <x:c r="K3" s="79"/>
      <x:c r="L3" s="79"/>
      <x:c r="M3" s="79"/>
      <x:c r="N3" s="79"/>
      <x:c r="O3" s="79"/>
      <x:c r="P3" s="79"/>
      <x:c r="Q3" s="79"/>
      <x:c r="R3" s="79"/>
      <x:c r="S3" s="79"/>
      <x:c r="T3" s="79"/>
      <x:c r="U3" s="79"/>
      <x:c r="V3" s="79"/>
      <x:c r="W3" s="79"/>
      <x:c r="X3" s="79"/>
      <x:c r="Y3" s="79"/>
    </x:row>
    <x:row r="4">
      <x:c r="A4" s="33" t="str">
        <x:v>Review date</x:v>
      </x:c>
      <x:c r="B4" s="102" t="n">
        <x:f>'PO review'!B5</x:f>
        <x:v>46274</x:v>
      </x:c>
      <x:c r="C4" s="79"/>
      <x:c r="D4" s="79"/>
      <x:c r="E4" s="79"/>
      <x:c r="F4" s="79"/>
      <x:c r="G4" s="79"/>
      <x:c r="H4" s="79"/>
      <x:c r="I4" s="79"/>
      <x:c r="J4" s="79"/>
      <x:c r="K4" s="79"/>
      <x:c r="L4" s="79"/>
      <x:c r="M4" s="79"/>
      <x:c r="N4" s="79"/>
      <x:c r="O4" s="79"/>
      <x:c r="P4" s="79"/>
      <x:c r="Q4" s="79"/>
      <x:c r="R4" s="79"/>
      <x:c r="S4" s="79"/>
      <x:c r="T4" s="79"/>
      <x:c r="U4" s="79"/>
      <x:c r="V4" s="79"/>
      <x:c r="W4" s="79"/>
      <x:c r="X4" s="79"/>
      <x:c r="Y4" s="79"/>
    </x:row>
    <x:row r="5" ht="44" customHeight="1">
      <x:c r="A5" s="12" t="str">
        <x:v>PO number</x:v>
      </x:c>
      <x:c r="B5" s="21" t="str">
        <x:v>Line</x:v>
      </x:c>
      <x:c r="C5" s="21" t="str">
        <x:v>Supplier</x:v>
      </x:c>
      <x:c r="D5" s="21" t="str">
        <x:v>Item or service</x:v>
      </x:c>
      <x:c r="E5" s="21" t="str">
        <x:v>Buyer</x:v>
      </x:c>
      <x:c r="F5" s="21" t="str">
        <x:v>Order date</x:v>
      </x:c>
      <x:c r="G5" s="21" t="str">
        <x:v>Expected delivery</x:v>
      </x:c>
      <x:c r="H5" s="21" t="str">
        <x:v>Ordered qty</x:v>
      </x:c>
      <x:c r="I5" s="21" t="str">
        <x:v>Received qty</x:v>
      </x:c>
      <x:c r="J5" s="21" t="str">
        <x:v>Unit price</x:v>
      </x:c>
      <x:c r="K5" s="21" t="str">
        <x:v>Invoice qty</x:v>
      </x:c>
      <x:c r="L5" s="21" t="str">
        <x:v>Invoice unit price</x:v>
      </x:c>
      <x:c r="M5" s="21" t="str">
        <x:v>Supplier confirmed</x:v>
      </x:c>
      <x:c r="N5" s="21" t="str">
        <x:v>Hold</x:v>
      </x:c>
      <x:c r="O5" s="21" t="str">
        <x:v>Cancelled qty</x:v>
      </x:c>
      <x:c r="P5" s="21" t="str">
        <x:v>Owner</x:v>
      </x:c>
      <x:c r="Q5" s="21" t="str">
        <x:v>Next action</x:v>
      </x:c>
      <x:c r="R5" s="21" t="str">
        <x:v>Action due</x:v>
      </x:c>
      <x:c r="S5" s="21" t="str">
        <x:v>PO value</x:v>
      </x:c>
      <x:c r="T5" s="21" t="str">
        <x:v>Remaining qty</x:v>
      </x:c>
      <x:c r="U5" s="21" t="str">
        <x:v>Open value</x:v>
      </x:c>
      <x:c r="V5" s="21" t="str">
        <x:v>Days overdue</x:v>
      </x:c>
      <x:c r="W5" s="21" t="str">
        <x:v>Quantity variance</x:v>
      </x:c>
      <x:c r="X5" s="21" t="str">
        <x:v>Price variance</x:v>
      </x:c>
      <x:c r="Y5" s="13" t="str">
        <x:v>Review status</x:v>
      </x:c>
    </x:row>
    <x:row r="6" ht="38" customHeight="1">
      <x:c r="A6" s="52" t="str">
        <x:v>PO-1048</x:v>
      </x:c>
      <x:c r="B6" s="53" t="n">
        <x:v>1</x:v>
      </x:c>
      <x:c r="C6" s="53" t="str">
        <x:v>Northstar Components</x:v>
      </x:c>
      <x:c r="D6" s="53" t="str">
        <x:v>Sensor module</x:v>
      </x:c>
      <x:c r="E6" s="53" t="str">
        <x:v>M. Chen</x:v>
      </x:c>
      <x:c r="F6" s="54" t="n">
        <x:v>46246</x:v>
      </x:c>
      <x:c r="G6" s="54" t="n">
        <x:v>46267</x:v>
      </x:c>
      <x:c r="H6" s="53" t="n">
        <x:v>100</x:v>
      </x:c>
      <x:c r="I6" s="53" t="n">
        <x:v>80</x:v>
      </x:c>
      <x:c r="J6" s="55" t="n">
        <x:v>12</x:v>
      </x:c>
      <x:c r="K6" s="55" t="n">
        <x:v>100</x:v>
      </x:c>
      <x:c r="L6" s="55" t="n">
        <x:v>13.5</x:v>
      </x:c>
      <x:c r="M6" s="53" t="str">
        <x:v>Yes</x:v>
      </x:c>
      <x:c r="N6" s="53" t="str">
        <x:v>No</x:v>
      </x:c>
      <x:c r="O6" s="53" t="n">
        <x:v>0</x:v>
      </x:c>
      <x:c r="P6" s="53" t="str">
        <x:v>Buyer</x:v>
      </x:c>
      <x:c r="Q6" s="53" t="str">
        <x:v>Confirm remaining delivery and price</x:v>
      </x:c>
      <x:c r="R6" s="54" t="n">
        <x:v>46276</x:v>
      </x:c>
      <x:c r="S6" s="96" t="n">
        <x:f>IF(OR(H6="",J6=""),"",H6*J6)</x:f>
        <x:v>1200</x:v>
      </x:c>
      <x:c r="T6" s="88" t="n">
        <x:f>IF(H6="","",MAX(H6-I6-O6,0))</x:f>
        <x:v>20</x:v>
      </x:c>
      <x:c r="U6" s="96" t="n">
        <x:f>IF(OR(T6="",J6=""),"",T6*J6)</x:f>
        <x:v>240</x:v>
      </x:c>
      <x:c r="V6" s="88" t="n">
        <x:f>IF(OR(T6&lt;=0,G6=""),0,MAX($B$4-G6,0))</x:f>
        <x:v>7</x:v>
      </x:c>
      <x:c r="W6" s="88" t="n">
        <x:f>IF(OR(K6="",I6=""),"",K6-I6)</x:f>
        <x:v>20</x:v>
      </x:c>
      <x:c r="X6" s="96" t="n">
        <x:f>IF(OR(K6="",L6="",J6=""),"",(L6-J6)*K6)</x:f>
        <x:v>150</x:v>
      </x:c>
      <x:c r="Y6" s="88" t="str">
        <x:f>IF(A6="","",IF(O6&gt;=H6,"Cancelled",IF(N6="Yes","On hold",IF(OR(K6&gt;I6,AND(K6&gt;0,L6&lt;&gt;J6)),"Invoice mismatch",IF(T6=0,IF(K6&lt;I6,"Received, not invoiced","Closed"),IF(I6&gt;0,"Partially received",IF(V6&gt;0,"Overdue",IF(M6="No","Awaiting confirmation","Confirmed"))))))))</x:f>
        <x:v>Invoice mismatch</x:v>
      </x:c>
    </x:row>
    <x:row r="7" ht="38" customHeight="1">
      <x:c r="A7" s="52" t="str">
        <x:v>PO-1051</x:v>
      </x:c>
      <x:c r="B7" s="53" t="n">
        <x:v>1</x:v>
      </x:c>
      <x:c r="C7" s="53" t="str">
        <x:v>Harbor Logistics</x:v>
      </x:c>
      <x:c r="D7" s="53" t="str">
        <x:v>Inbound freight</x:v>
      </x:c>
      <x:c r="E7" s="53" t="str">
        <x:v>A. Patel</x:v>
      </x:c>
      <x:c r="F7" s="54" t="n">
        <x:v>46252</x:v>
      </x:c>
      <x:c r="G7" s="54" t="n">
        <x:v>46280</x:v>
      </x:c>
      <x:c r="H7" s="53" t="n">
        <x:v>1</x:v>
      </x:c>
      <x:c r="I7" s="53" t="n">
        <x:v>0</x:v>
      </x:c>
      <x:c r="J7" s="55" t="n">
        <x:v>4800</x:v>
      </x:c>
      <x:c r="K7" s="55" t="n">
        <x:v>0</x:v>
      </x:c>
      <x:c r="L7" s="55" t="n">
        <x:v>0</x:v>
      </x:c>
      <x:c r="M7" s="53" t="str">
        <x:v>Yes</x:v>
      </x:c>
      <x:c r="N7" s="53" t="str">
        <x:v>No</x:v>
      </x:c>
      <x:c r="O7" s="53" t="n">
        <x:v>0</x:v>
      </x:c>
      <x:c r="P7" s="53" t="str">
        <x:v>Buyer</x:v>
      </x:c>
      <x:c r="Q7" s="53" t="str">
        <x:v>Monitor confirmed date</x:v>
      </x:c>
      <x:c r="R7" s="54" t="n">
        <x:v>46277</x:v>
      </x:c>
      <x:c r="S7" s="96" t="n">
        <x:f>IF(OR(H7="",J7=""),"",H7*J7)</x:f>
        <x:v>4800</x:v>
      </x:c>
      <x:c r="T7" s="88" t="n">
        <x:f>IF(H7="","",MAX(H7-I7-O7,0))</x:f>
        <x:v>1</x:v>
      </x:c>
      <x:c r="U7" s="96" t="n">
        <x:f>IF(OR(T7="",J7=""),"",T7*J7)</x:f>
        <x:v>4800</x:v>
      </x:c>
      <x:c r="V7" s="88" t="n">
        <x:f>IF(OR(T7&lt;=0,G7=""),0,MAX($B$4-G7,0))</x:f>
        <x:v>0</x:v>
      </x:c>
      <x:c r="W7" s="88" t="str">
        <x:f>IF(OR(K7="",I7=""),"",K7-I7)</x:f>
      </x:c>
      <x:c r="X7" s="96" t="str">
        <x:f>IF(OR(K7="",L7="",J7=""),"",(L7-J7)*K7)</x:f>
      </x:c>
      <x:c r="Y7" s="88" t="str">
        <x:f>IF(A7="","",IF(O7&gt;=H7,"Cancelled",IF(N7="Yes","On hold",IF(OR(K7&gt;I7,AND(K7&gt;0,L7&lt;&gt;J7)),"Invoice mismatch",IF(T7=0,IF(K7&lt;I7,"Received, not invoiced","Closed"),IF(I7&gt;0,"Partially received",IF(V7&gt;0,"Overdue",IF(M7="No","Awaiting confirmation","Confirmed"))))))))</x:f>
        <x:v>Confirmed</x:v>
      </x:c>
    </x:row>
    <x:row r="8" ht="38" customHeight="1">
      <x:c r="A8" s="52" t="str">
        <x:v>PO-1056</x:v>
      </x:c>
      <x:c r="B8" s="53" t="n">
        <x:v>1</x:v>
      </x:c>
      <x:c r="C8" s="53" t="str">
        <x:v>BrightPath Software</x:v>
      </x:c>
      <x:c r="D8" s="53" t="str">
        <x:v>Annual software seats</x:v>
      </x:c>
      <x:c r="E8" s="53" t="str">
        <x:v>L. Jones</x:v>
      </x:c>
      <x:c r="F8" s="54" t="n">
        <x:v>46256</x:v>
      </x:c>
      <x:c r="G8" s="54" t="n">
        <x:v>46263</x:v>
      </x:c>
      <x:c r="H8" s="53" t="n">
        <x:v>25</x:v>
      </x:c>
      <x:c r="I8" s="53" t="n">
        <x:v>25</x:v>
      </x:c>
      <x:c r="J8" s="55" t="n">
        <x:v>240</x:v>
      </x:c>
      <x:c r="K8" s="55" t="n">
        <x:v>0</x:v>
      </x:c>
      <x:c r="L8" s="55" t="n">
        <x:v>0</x:v>
      </x:c>
      <x:c r="M8" s="53" t="str">
        <x:v>Yes</x:v>
      </x:c>
      <x:c r="N8" s="53" t="str">
        <x:v>No</x:v>
      </x:c>
      <x:c r="O8" s="53" t="n">
        <x:v>0</x:v>
      </x:c>
      <x:c r="P8" s="53" t="str">
        <x:v>Finance</x:v>
      </x:c>
      <x:c r="Q8" s="53" t="str">
        <x:v>Confirm whether invoice is expected</x:v>
      </x:c>
      <x:c r="R8" s="54" t="n">
        <x:v>46275</x:v>
      </x:c>
      <x:c r="S8" s="96" t="n">
        <x:f>IF(OR(H8="",J8=""),"",H8*J8)</x:f>
        <x:v>6000</x:v>
      </x:c>
      <x:c r="T8" s="88" t="n">
        <x:f>IF(H8="","",MAX(H8-I8-O8,0))</x:f>
        <x:v>0</x:v>
      </x:c>
      <x:c r="U8" s="96" t="str">
        <x:f>IF(OR(T8="",J8=""),"",T8*J8)</x:f>
      </x:c>
      <x:c r="V8" s="88" t="n">
        <x:f>IF(OR(T8&lt;=0,G8=""),0,MAX($B$4-G8,0))</x:f>
        <x:v>0</x:v>
      </x:c>
      <x:c r="W8" s="88" t="str">
        <x:f>IF(OR(K8="",I8=""),"",K8-I8)</x:f>
      </x:c>
      <x:c r="X8" s="96" t="str">
        <x:f>IF(OR(K8="",L8="",J8=""),"",(L8-J8)*K8)</x:f>
      </x:c>
      <x:c r="Y8" s="88" t="str">
        <x:f>IF(A8="","",IF(O8&gt;=H8,"Cancelled",IF(N8="Yes","On hold",IF(OR(K8&gt;I8,AND(K8&gt;0,L8&lt;&gt;J8)),"Invoice mismatch",IF(T8=0,IF(K8&lt;I8,"Received, not invoiced","Closed"),IF(I8&gt;0,"Partially received",IF(V8&gt;0,"Overdue",IF(M8="No","Awaiting confirmation","Confirmed"))))))))</x:f>
        <x:v>Received, not invoiced</x:v>
      </x:c>
    </x:row>
    <x:row r="9" ht="38" customHeight="1">
      <x:c r="A9" s="52" t="str">
        <x:v>PO-1060</x:v>
      </x:c>
      <x:c r="B9" s="53" t="n">
        <x:v>1</x:v>
      </x:c>
      <x:c r="C9" s="53" t="str">
        <x:v>Metro Packaging</x:v>
      </x:c>
      <x:c r="D9" s="53" t="str">
        <x:v>Cartons</x:v>
      </x:c>
      <x:c r="E9" s="53" t="str">
        <x:v>M. Chen</x:v>
      </x:c>
      <x:c r="F9" s="54" t="n">
        <x:v>46259</x:v>
      </x:c>
      <x:c r="G9" s="54" t="n">
        <x:v>46271</x:v>
      </x:c>
      <x:c r="H9" s="53" t="n">
        <x:v>500</x:v>
      </x:c>
      <x:c r="I9" s="53" t="n">
        <x:v>0</x:v>
      </x:c>
      <x:c r="J9" s="55" t="n">
        <x:v>1.8</x:v>
      </x:c>
      <x:c r="K9" s="55" t="n">
        <x:v>0</x:v>
      </x:c>
      <x:c r="L9" s="55" t="n">
        <x:v>0</x:v>
      </x:c>
      <x:c r="M9" s="53" t="str">
        <x:v>No</x:v>
      </x:c>
      <x:c r="N9" s="53" t="str">
        <x:v>No</x:v>
      </x:c>
      <x:c r="O9" s="53" t="n">
        <x:v>0</x:v>
      </x:c>
      <x:c r="P9" s="53" t="str">
        <x:v>Buyer</x:v>
      </x:c>
      <x:c r="Q9" s="53" t="str">
        <x:v>Obtain supplier confirmation</x:v>
      </x:c>
      <x:c r="R9" s="54" t="n">
        <x:v>46275</x:v>
      </x:c>
      <x:c r="S9" s="96" t="n">
        <x:f>IF(OR(H9="",J9=""),"",H9*J9)</x:f>
        <x:v>900</x:v>
      </x:c>
      <x:c r="T9" s="88" t="n">
        <x:f>IF(H9="","",MAX(H9-I9-O9,0))</x:f>
        <x:v>500</x:v>
      </x:c>
      <x:c r="U9" s="96" t="n">
        <x:f>IF(OR(T9="",J9=""),"",T9*J9)</x:f>
        <x:v>900</x:v>
      </x:c>
      <x:c r="V9" s="88" t="n">
        <x:f>IF(OR(T9&lt;=0,G9=""),0,MAX($B$4-G9,0))</x:f>
        <x:v>3</x:v>
      </x:c>
      <x:c r="W9" s="88" t="str">
        <x:f>IF(OR(K9="",I9=""),"",K9-I9)</x:f>
      </x:c>
      <x:c r="X9" s="96" t="str">
        <x:f>IF(OR(K9="",L9="",J9=""),"",(L9-J9)*K9)</x:f>
      </x:c>
      <x:c r="Y9" s="88" t="str">
        <x:f>IF(A9="","",IF(O9&gt;=H9,"Cancelled",IF(N9="Yes","On hold",IF(OR(K9&gt;I9,AND(K9&gt;0,L9&lt;&gt;J9)),"Invoice mismatch",IF(T9=0,IF(K9&lt;I9,"Received, not invoiced","Closed"),IF(I9&gt;0,"Partially received",IF(V9&gt;0,"Overdue",IF(M9="No","Awaiting confirmation","Confirmed"))))))))</x:f>
        <x:v>Overdue</x:v>
      </x:c>
    </x:row>
    <x:row r="10" ht="38" customHeight="1">
      <x:c r="A10" s="52" t="str">
        <x:v>PO-1064</x:v>
      </x:c>
      <x:c r="B10" s="53" t="n">
        <x:v>1</x:v>
      </x:c>
      <x:c r="C10" s="53" t="str">
        <x:v>Apex Office</x:v>
      </x:c>
      <x:c r="D10" s="53" t="str">
        <x:v>Standing desks</x:v>
      </x:c>
      <x:c r="E10" s="53" t="str">
        <x:v>R. Smith</x:v>
      </x:c>
      <x:c r="F10" s="54" t="n">
        <x:v>46262</x:v>
      </x:c>
      <x:c r="G10" s="54" t="n">
        <x:v>46273</x:v>
      </x:c>
      <x:c r="H10" s="53" t="n">
        <x:v>8</x:v>
      </x:c>
      <x:c r="I10" s="53" t="n">
        <x:v>8</x:v>
      </x:c>
      <x:c r="J10" s="55" t="n">
        <x:v>620</x:v>
      </x:c>
      <x:c r="K10" s="55" t="n">
        <x:v>8</x:v>
      </x:c>
      <x:c r="L10" s="55" t="n">
        <x:v>620</x:v>
      </x:c>
      <x:c r="M10" s="53" t="str">
        <x:v>Yes</x:v>
      </x:c>
      <x:c r="N10" s="53" t="str">
        <x:v>No</x:v>
      </x:c>
      <x:c r="O10" s="53" t="n">
        <x:v>0</x:v>
      </x:c>
      <x:c r="P10" s="53" t="str">
        <x:v>Facilities</x:v>
      </x:c>
      <x:c r="Q10" s="53" t="str">
        <x:v>Close completed line</x:v>
      </x:c>
      <x:c r="R10" s="54" t="n">
        <x:v>46277</x:v>
      </x:c>
      <x:c r="S10" s="96" t="n">
        <x:f>IF(OR(H10="",J10=""),"",H10*J10)</x:f>
        <x:v>4960</x:v>
      </x:c>
      <x:c r="T10" s="88" t="n">
        <x:f>IF(H10="","",MAX(H10-I10-O10,0))</x:f>
        <x:v>0</x:v>
      </x:c>
      <x:c r="U10" s="96" t="str">
        <x:f>IF(OR(T10="",J10=""),"",T10*J10)</x:f>
      </x:c>
      <x:c r="V10" s="88" t="n">
        <x:f>IF(OR(T10&lt;=0,G10=""),0,MAX($B$4-G10,0))</x:f>
        <x:v>0</x:v>
      </x:c>
      <x:c r="W10" s="88" t="n">
        <x:f>IF(OR(K10="",I10=""),"",K10-I10)</x:f>
        <x:v>0</x:v>
      </x:c>
      <x:c r="X10" s="96" t="n">
        <x:f>IF(OR(K10="",L10="",J10=""),"",(L10-J10)*K10)</x:f>
        <x:v>0</x:v>
      </x:c>
      <x:c r="Y10" s="88" t="str">
        <x:f>IF(A10="","",IF(O10&gt;=H10,"Cancelled",IF(N10="Yes","On hold",IF(OR(K10&gt;I10,AND(K10&gt;0,L10&lt;&gt;J10)),"Invoice mismatch",IF(T10=0,IF(K10&lt;I10,"Received, not invoiced","Closed"),IF(I10&gt;0,"Partially received",IF(V10&gt;0,"Overdue",IF(M10="No","Awaiting confirmation","Confirmed"))))))))</x:f>
        <x:v>Closed</x:v>
      </x:c>
    </x:row>
    <x:row r="11" ht="38" customHeight="1">
      <x:c r="A11" s="52" t="str">
        <x:v>PO-1068</x:v>
      </x:c>
      <x:c r="B11" s="53" t="n">
        <x:v>1</x:v>
      </x:c>
      <x:c r="C11" s="53" t="str">
        <x:v>Vector Services</x:v>
      </x:c>
      <x:c r="D11" s="53" t="str">
        <x:v>Site maintenance</x:v>
      </x:c>
      <x:c r="E11" s="53" t="str">
        <x:v>A. Patel</x:v>
      </x:c>
      <x:c r="F11" s="54" t="n">
        <x:v>46266</x:v>
      </x:c>
      <x:c r="G11" s="54" t="n">
        <x:v>46285</x:v>
      </x:c>
      <x:c r="H11" s="53" t="n">
        <x:v>1</x:v>
      </x:c>
      <x:c r="I11" s="53" t="n">
        <x:v>0</x:v>
      </x:c>
      <x:c r="J11" s="55" t="n">
        <x:v>3500</x:v>
      </x:c>
      <x:c r="K11" s="55" t="n">
        <x:v>0</x:v>
      </x:c>
      <x:c r="L11" s="55" t="n">
        <x:v>0</x:v>
      </x:c>
      <x:c r="M11" s="53" t="str">
        <x:v>Yes</x:v>
      </x:c>
      <x:c r="N11" s="53" t="str">
        <x:v>Yes</x:v>
      </x:c>
      <x:c r="O11" s="53" t="n">
        <x:v>0</x:v>
      </x:c>
      <x:c r="P11" s="53" t="str">
        <x:v>Operations</x:v>
      </x:c>
      <x:c r="Q11" s="53" t="str">
        <x:v>Resolve scope dispute</x:v>
      </x:c>
      <x:c r="R11" s="54" t="n">
        <x:v>46280</x:v>
      </x:c>
      <x:c r="S11" s="96" t="n">
        <x:f>IF(OR(H11="",J11=""),"",H11*J11)</x:f>
        <x:v>3500</x:v>
      </x:c>
      <x:c r="T11" s="88" t="n">
        <x:f>IF(H11="","",MAX(H11-I11-O11,0))</x:f>
        <x:v>1</x:v>
      </x:c>
      <x:c r="U11" s="96" t="n">
        <x:f>IF(OR(T11="",J11=""),"",T11*J11)</x:f>
        <x:v>3500</x:v>
      </x:c>
      <x:c r="V11" s="88" t="n">
        <x:f>IF(OR(T11&lt;=0,G11=""),0,MAX($B$4-G11,0))</x:f>
        <x:v>0</x:v>
      </x:c>
      <x:c r="W11" s="88" t="str">
        <x:f>IF(OR(K11="",I11=""),"",K11-I11)</x:f>
      </x:c>
      <x:c r="X11" s="96" t="str">
        <x:f>IF(OR(K11="",L11="",J11=""),"",(L11-J11)*K11)</x:f>
      </x:c>
      <x:c r="Y11" s="88" t="str">
        <x:f>IF(A11="","",IF(O11&gt;=H11,"Cancelled",IF(N11="Yes","On hold",IF(OR(K11&gt;I11,AND(K11&gt;0,L11&lt;&gt;J11)),"Invoice mismatch",IF(T11=0,IF(K11&lt;I11,"Received, not invoiced","Closed"),IF(I11&gt;0,"Partially received",IF(V11&gt;0,"Overdue",IF(M11="No","Awaiting confirmation","Confirmed"))))))))</x:f>
        <x:v>On hold</x:v>
      </x:c>
    </x:row>
    <x:row r="12" ht="38" customHeight="1">
      <x:c r="A12" s="52" t="str">
        <x:v>PO-1070</x:v>
      </x:c>
      <x:c r="B12" s="53" t="n">
        <x:v>1</x:v>
      </x:c>
      <x:c r="C12" s="53" t="str">
        <x:v>Metro Packaging</x:v>
      </x:c>
      <x:c r="D12" s="53" t="str">
        <x:v>Labels</x:v>
      </x:c>
      <x:c r="E12" s="53" t="str">
        <x:v>M. Chen</x:v>
      </x:c>
      <x:c r="F12" s="54" t="n">
        <x:v>46267</x:v>
      </x:c>
      <x:c r="G12" s="54" t="n">
        <x:v>46283</x:v>
      </x:c>
      <x:c r="H12" s="53" t="n">
        <x:v>1000</x:v>
      </x:c>
      <x:c r="I12" s="53" t="n">
        <x:v>0</x:v>
      </x:c>
      <x:c r="J12" s="55" t="n">
        <x:v>0.18</x:v>
      </x:c>
      <x:c r="K12" s="55" t="n">
        <x:v>0</x:v>
      </x:c>
      <x:c r="L12" s="55" t="n">
        <x:v>0</x:v>
      </x:c>
      <x:c r="M12" s="53" t="str">
        <x:v>No</x:v>
      </x:c>
      <x:c r="N12" s="53" t="str">
        <x:v>No</x:v>
      </x:c>
      <x:c r="O12" s="53" t="n">
        <x:v>1000</x:v>
      </x:c>
      <x:c r="P12" s="53" t="str">
        <x:v>Buyer</x:v>
      </x:c>
      <x:c r="Q12" s="53" t="str">
        <x:v>File cancellation evidence</x:v>
      </x:c>
      <x:c r="R12" s="54" t="n">
        <x:v>46275</x:v>
      </x:c>
      <x:c r="S12" s="96" t="n">
        <x:f>IF(OR(H12="",J12=""),"",H12*J12)</x:f>
        <x:v>180</x:v>
      </x:c>
      <x:c r="T12" s="88" t="n">
        <x:f>IF(H12="","",MAX(H12-I12-O12,0))</x:f>
        <x:v>0</x:v>
      </x:c>
      <x:c r="U12" s="96" t="str">
        <x:f>IF(OR(T12="",J12=""),"",T12*J12)</x:f>
      </x:c>
      <x:c r="V12" s="88" t="n">
        <x:f>IF(OR(T12&lt;=0,G12=""),0,MAX($B$4-G12,0))</x:f>
        <x:v>0</x:v>
      </x:c>
      <x:c r="W12" s="88" t="str">
        <x:f>IF(OR(K12="",I12=""),"",K12-I12)</x:f>
      </x:c>
      <x:c r="X12" s="96" t="str">
        <x:f>IF(OR(K12="",L12="",J12=""),"",(L12-J12)*K12)</x:f>
      </x:c>
      <x:c r="Y12" s="88" t="str">
        <x:f>IF(A12="","",IF(O12&gt;=H12,"Cancelled",IF(N12="Yes","On hold",IF(OR(K12&gt;I12,AND(K12&gt;0,L12&lt;&gt;J12)),"Invoice mismatch",IF(T12=0,IF(K12&lt;I12,"Received, not invoiced","Closed"),IF(I12&gt;0,"Partially received",IF(V12&gt;0,"Overdue",IF(M12="No","Awaiting confirmation","Confirmed"))))))))</x:f>
        <x:v>Cancelled</x:v>
      </x:c>
    </x:row>
    <x:row r="13" ht="38" customHeight="1">
      <x:c r="A13" s="52" t="str">
        <x:v>PO-1072</x:v>
      </x:c>
      <x:c r="B13" s="53" t="n">
        <x:v>1</x:v>
      </x:c>
      <x:c r="C13" s="53" t="str">
        <x:v>Northstar Components</x:v>
      </x:c>
      <x:c r="D13" s="53" t="str">
        <x:v>Control board</x:v>
      </x:c>
      <x:c r="E13" s="53" t="str">
        <x:v>M. Chen</x:v>
      </x:c>
      <x:c r="F13" s="54" t="n">
        <x:v>46268</x:v>
      </x:c>
      <x:c r="G13" s="54" t="n">
        <x:v>46289</x:v>
      </x:c>
      <x:c r="H13" s="53" t="n">
        <x:v>40</x:v>
      </x:c>
      <x:c r="I13" s="53" t="n">
        <x:v>0</x:v>
      </x:c>
      <x:c r="J13" s="55" t="n">
        <x:v>85</x:v>
      </x:c>
      <x:c r="K13" s="55" t="n">
        <x:v>0</x:v>
      </x:c>
      <x:c r="L13" s="55" t="n">
        <x:v>0</x:v>
      </x:c>
      <x:c r="M13" s="53" t="str">
        <x:v>Yes</x:v>
      </x:c>
      <x:c r="N13" s="53" t="str">
        <x:v>No</x:v>
      </x:c>
      <x:c r="O13" s="53" t="n">
        <x:v>0</x:v>
      </x:c>
      <x:c r="P13" s="53" t="str">
        <x:v>Buyer</x:v>
      </x:c>
      <x:c r="Q13" s="53" t="str">
        <x:v>Monitor confirmed date</x:v>
      </x:c>
      <x:c r="R13" s="54" t="n">
        <x:v>46282</x:v>
      </x:c>
      <x:c r="S13" s="96" t="n">
        <x:f>IF(OR(H13="",J13=""),"",H13*J13)</x:f>
        <x:v>3400</x:v>
      </x:c>
      <x:c r="T13" s="88" t="n">
        <x:f>IF(H13="","",MAX(H13-I13-O13,0))</x:f>
        <x:v>40</x:v>
      </x:c>
      <x:c r="U13" s="96" t="n">
        <x:f>IF(OR(T13="",J13=""),"",T13*J13)</x:f>
        <x:v>3400</x:v>
      </x:c>
      <x:c r="V13" s="88" t="n">
        <x:f>IF(OR(T13&lt;=0,G13=""),0,MAX($B$4-G13,0))</x:f>
        <x:v>0</x:v>
      </x:c>
      <x:c r="W13" s="88" t="str">
        <x:f>IF(OR(K13="",I13=""),"",K13-I13)</x:f>
      </x:c>
      <x:c r="X13" s="96" t="str">
        <x:f>IF(OR(K13="",L13="",J13=""),"",(L13-J13)*K13)</x:f>
      </x:c>
      <x:c r="Y13" s="88" t="str">
        <x:f>IF(A13="","",IF(O13&gt;=H13,"Cancelled",IF(N13="Yes","On hold",IF(OR(K13&gt;I13,AND(K13&gt;0,L13&lt;&gt;J13)),"Invoice mismatch",IF(T13=0,IF(K13&lt;I13,"Received, not invoiced","Closed"),IF(I13&gt;0,"Partially received",IF(V13&gt;0,"Overdue",IF(M13="No","Awaiting confirmation","Confirmed"))))))))</x:f>
        <x:v>Confirmed</x:v>
      </x:c>
    </x:row>
    <x:row r="14">
      <x:c r="A14" s="52"/>
      <x:c r="B14" s="53"/>
      <x:c r="C14" s="53"/>
      <x:c r="D14" s="53"/>
      <x:c r="E14" s="53"/>
      <x:c r="F14" s="54"/>
      <x:c r="G14" s="54"/>
      <x:c r="H14" s="53"/>
      <x:c r="I14" s="53"/>
      <x:c r="J14" s="55"/>
      <x:c r="K14" s="55"/>
      <x:c r="L14" s="55"/>
      <x:c r="M14" s="53"/>
      <x:c r="N14" s="53"/>
      <x:c r="O14" s="53"/>
      <x:c r="P14" s="53"/>
      <x:c r="Q14" s="53"/>
      <x:c r="R14" s="54"/>
      <x:c r="S14" s="96" t="str">
        <x:f>IF(OR(H14="",J14=""),"",H14*J14)</x:f>
      </x:c>
      <x:c r="T14" s="88" t="str">
        <x:f>IF(H14="","",MAX(H14-I14-O14,0))</x:f>
      </x:c>
      <x:c r="U14" s="96" t="str">
        <x:f>IF(OR(T14="",J14=""),"",T14*J14)</x:f>
      </x:c>
      <x:c r="V14" s="88" t="n">
        <x:f>IF(OR(T14&lt;=0,G14=""),0,MAX($B$4-G14,0))</x:f>
        <x:v>0</x:v>
      </x:c>
      <x:c r="W14" s="88" t="str">
        <x:f>IF(OR(K14="",I14=""),"",K14-I14)</x:f>
      </x:c>
      <x:c r="X14" s="96" t="str">
        <x:f>IF(OR(K14="",L14="",J14=""),"",(L14-J14)*K14)</x:f>
      </x:c>
      <x:c r="Y14" s="88" t="str">
        <x:f>IF(A14="","",IF(O14&gt;=H14,"Cancelled",IF(N14="Yes","On hold",IF(OR(K14&gt;I14,AND(K14&gt;0,L14&lt;&gt;J14)),"Invoice mismatch",IF(T14=0,IF(K14&lt;I14,"Received, not invoiced","Closed"),IF(I14&gt;0,"Partially received",IF(V14&gt;0,"Overdue",IF(M14="No","Awaiting confirmation","Confirmed"))))))))</x:f>
      </x:c>
    </x:row>
    <x:row r="15">
      <x:c r="A15" s="52"/>
      <x:c r="B15" s="53"/>
      <x:c r="C15" s="53"/>
      <x:c r="D15" s="53"/>
      <x:c r="E15" s="53"/>
      <x:c r="F15" s="54"/>
      <x:c r="G15" s="54"/>
      <x:c r="H15" s="53"/>
      <x:c r="I15" s="53"/>
      <x:c r="J15" s="55"/>
      <x:c r="K15" s="55"/>
      <x:c r="L15" s="55"/>
      <x:c r="M15" s="53"/>
      <x:c r="N15" s="53"/>
      <x:c r="O15" s="53"/>
      <x:c r="P15" s="53"/>
      <x:c r="Q15" s="53"/>
      <x:c r="R15" s="54"/>
      <x:c r="S15" s="96" t="str">
        <x:f>IF(OR(H15="",J15=""),"",H15*J15)</x:f>
      </x:c>
      <x:c r="T15" s="88" t="str">
        <x:f>IF(H15="","",MAX(H15-I15-O15,0))</x:f>
      </x:c>
      <x:c r="U15" s="96" t="str">
        <x:f>IF(OR(T15="",J15=""),"",T15*J15)</x:f>
      </x:c>
      <x:c r="V15" s="88" t="n">
        <x:f>IF(OR(T15&lt;=0,G15=""),0,MAX($B$4-G15,0))</x:f>
        <x:v>0</x:v>
      </x:c>
      <x:c r="W15" s="88" t="str">
        <x:f>IF(OR(K15="",I15=""),"",K15-I15)</x:f>
      </x:c>
      <x:c r="X15" s="96" t="str">
        <x:f>IF(OR(K15="",L15="",J15=""),"",(L15-J15)*K15)</x:f>
      </x:c>
      <x:c r="Y15" s="88" t="str">
        <x:f>IF(A15="","",IF(O15&gt;=H15,"Cancelled",IF(N15="Yes","On hold",IF(OR(K15&gt;I15,AND(K15&gt;0,L15&lt;&gt;J15)),"Invoice mismatch",IF(T15=0,IF(K15&lt;I15,"Received, not invoiced","Closed"),IF(I15&gt;0,"Partially received",IF(V15&gt;0,"Overdue",IF(M15="No","Awaiting confirmation","Confirmed"))))))))</x:f>
      </x:c>
    </x:row>
    <x:row r="16">
      <x:c r="A16" s="52"/>
      <x:c r="B16" s="53"/>
      <x:c r="C16" s="53"/>
      <x:c r="D16" s="53"/>
      <x:c r="E16" s="53"/>
      <x:c r="F16" s="54"/>
      <x:c r="G16" s="54"/>
      <x:c r="H16" s="53"/>
      <x:c r="I16" s="53"/>
      <x:c r="J16" s="55"/>
      <x:c r="K16" s="55"/>
      <x:c r="L16" s="55"/>
      <x:c r="M16" s="53"/>
      <x:c r="N16" s="53"/>
      <x:c r="O16" s="53"/>
      <x:c r="P16" s="53"/>
      <x:c r="Q16" s="53"/>
      <x:c r="R16" s="54"/>
      <x:c r="S16" s="96" t="str">
        <x:f>IF(OR(H16="",J16=""),"",H16*J16)</x:f>
      </x:c>
      <x:c r="T16" s="88" t="str">
        <x:f>IF(H16="","",MAX(H16-I16-O16,0))</x:f>
      </x:c>
      <x:c r="U16" s="96" t="str">
        <x:f>IF(OR(T16="",J16=""),"",T16*J16)</x:f>
      </x:c>
      <x:c r="V16" s="88" t="n">
        <x:f>IF(OR(T16&lt;=0,G16=""),0,MAX($B$4-G16,0))</x:f>
        <x:v>0</x:v>
      </x:c>
      <x:c r="W16" s="88" t="str">
        <x:f>IF(OR(K16="",I16=""),"",K16-I16)</x:f>
      </x:c>
      <x:c r="X16" s="96" t="str">
        <x:f>IF(OR(K16="",L16="",J16=""),"",(L16-J16)*K16)</x:f>
      </x:c>
      <x:c r="Y16" s="88" t="str">
        <x:f>IF(A16="","",IF(O16&gt;=H16,"Cancelled",IF(N16="Yes","On hold",IF(OR(K16&gt;I16,AND(K16&gt;0,L16&lt;&gt;J16)),"Invoice mismatch",IF(T16=0,IF(K16&lt;I16,"Received, not invoiced","Closed"),IF(I16&gt;0,"Partially received",IF(V16&gt;0,"Overdue",IF(M16="No","Awaiting confirmation","Confirmed"))))))))</x:f>
      </x:c>
    </x:row>
    <x:row r="17">
      <x:c r="A17" s="52"/>
      <x:c r="B17" s="53"/>
      <x:c r="C17" s="53"/>
      <x:c r="D17" s="53"/>
      <x:c r="E17" s="53"/>
      <x:c r="F17" s="54"/>
      <x:c r="G17" s="54"/>
      <x:c r="H17" s="53"/>
      <x:c r="I17" s="53"/>
      <x:c r="J17" s="55"/>
      <x:c r="K17" s="55"/>
      <x:c r="L17" s="55"/>
      <x:c r="M17" s="53"/>
      <x:c r="N17" s="53"/>
      <x:c r="O17" s="53"/>
      <x:c r="P17" s="53"/>
      <x:c r="Q17" s="53"/>
      <x:c r="R17" s="54"/>
      <x:c r="S17" s="96" t="str">
        <x:f>IF(OR(H17="",J17=""),"",H17*J17)</x:f>
      </x:c>
      <x:c r="T17" s="88" t="str">
        <x:f>IF(H17="","",MAX(H17-I17-O17,0))</x:f>
      </x:c>
      <x:c r="U17" s="96" t="str">
        <x:f>IF(OR(T17="",J17=""),"",T17*J17)</x:f>
      </x:c>
      <x:c r="V17" s="88" t="n">
        <x:f>IF(OR(T17&lt;=0,G17=""),0,MAX($B$4-G17,0))</x:f>
        <x:v>0</x:v>
      </x:c>
      <x:c r="W17" s="88" t="str">
        <x:f>IF(OR(K17="",I17=""),"",K17-I17)</x:f>
      </x:c>
      <x:c r="X17" s="96" t="str">
        <x:f>IF(OR(K17="",L17="",J17=""),"",(L17-J17)*K17)</x:f>
      </x:c>
      <x:c r="Y17" s="88" t="str">
        <x:f>IF(A17="","",IF(O17&gt;=H17,"Cancelled",IF(N17="Yes","On hold",IF(OR(K17&gt;I17,AND(K17&gt;0,L17&lt;&gt;J17)),"Invoice mismatch",IF(T17=0,IF(K17&lt;I17,"Received, not invoiced","Closed"),IF(I17&gt;0,"Partially received",IF(V17&gt;0,"Overdue",IF(M17="No","Awaiting confirmation","Confirmed"))))))))</x:f>
      </x:c>
    </x:row>
    <x:row r="18">
      <x:c r="A18" s="52"/>
      <x:c r="B18" s="53"/>
      <x:c r="C18" s="53"/>
      <x:c r="D18" s="53"/>
      <x:c r="E18" s="53"/>
      <x:c r="F18" s="54"/>
      <x:c r="G18" s="54"/>
      <x:c r="H18" s="53"/>
      <x:c r="I18" s="53"/>
      <x:c r="J18" s="55"/>
      <x:c r="K18" s="55"/>
      <x:c r="L18" s="55"/>
      <x:c r="M18" s="53"/>
      <x:c r="N18" s="53"/>
      <x:c r="O18" s="53"/>
      <x:c r="P18" s="53"/>
      <x:c r="Q18" s="53"/>
      <x:c r="R18" s="54"/>
      <x:c r="S18" s="96" t="str">
        <x:f>IF(OR(H18="",J18=""),"",H18*J18)</x:f>
      </x:c>
      <x:c r="T18" s="88" t="str">
        <x:f>IF(H18="","",MAX(H18-I18-O18,0))</x:f>
      </x:c>
      <x:c r="U18" s="96" t="str">
        <x:f>IF(OR(T18="",J18=""),"",T18*J18)</x:f>
      </x:c>
      <x:c r="V18" s="88" t="n">
        <x:f>IF(OR(T18&lt;=0,G18=""),0,MAX($B$4-G18,0))</x:f>
        <x:v>0</x:v>
      </x:c>
      <x:c r="W18" s="88" t="str">
        <x:f>IF(OR(K18="",I18=""),"",K18-I18)</x:f>
      </x:c>
      <x:c r="X18" s="96" t="str">
        <x:f>IF(OR(K18="",L18="",J18=""),"",(L18-J18)*K18)</x:f>
      </x:c>
      <x:c r="Y18" s="88" t="str">
        <x:f>IF(A18="","",IF(O18&gt;=H18,"Cancelled",IF(N18="Yes","On hold",IF(OR(K18&gt;I18,AND(K18&gt;0,L18&lt;&gt;J18)),"Invoice mismatch",IF(T18=0,IF(K18&lt;I18,"Received, not invoiced","Closed"),IF(I18&gt;0,"Partially received",IF(V18&gt;0,"Overdue",IF(M18="No","Awaiting confirmation","Confirmed"))))))))</x:f>
      </x:c>
    </x:row>
    <x:row r="19">
      <x:c r="A19" s="52"/>
      <x:c r="B19" s="53"/>
      <x:c r="C19" s="53"/>
      <x:c r="D19" s="53"/>
      <x:c r="E19" s="53"/>
      <x:c r="F19" s="54"/>
      <x:c r="G19" s="54"/>
      <x:c r="H19" s="53"/>
      <x:c r="I19" s="53"/>
      <x:c r="J19" s="55"/>
      <x:c r="K19" s="55"/>
      <x:c r="L19" s="55"/>
      <x:c r="M19" s="53"/>
      <x:c r="N19" s="53"/>
      <x:c r="O19" s="53"/>
      <x:c r="P19" s="53"/>
      <x:c r="Q19" s="53"/>
      <x:c r="R19" s="54"/>
      <x:c r="S19" s="96" t="str">
        <x:f>IF(OR(H19="",J19=""),"",H19*J19)</x:f>
      </x:c>
      <x:c r="T19" s="88" t="str">
        <x:f>IF(H19="","",MAX(H19-I19-O19,0))</x:f>
      </x:c>
      <x:c r="U19" s="96" t="str">
        <x:f>IF(OR(T19="",J19=""),"",T19*J19)</x:f>
      </x:c>
      <x:c r="V19" s="88" t="n">
        <x:f>IF(OR(T19&lt;=0,G19=""),0,MAX($B$4-G19,0))</x:f>
        <x:v>0</x:v>
      </x:c>
      <x:c r="W19" s="88" t="str">
        <x:f>IF(OR(K19="",I19=""),"",K19-I19)</x:f>
      </x:c>
      <x:c r="X19" s="96" t="str">
        <x:f>IF(OR(K19="",L19="",J19=""),"",(L19-J19)*K19)</x:f>
      </x:c>
      <x:c r="Y19" s="88" t="str">
        <x:f>IF(A19="","",IF(O19&gt;=H19,"Cancelled",IF(N19="Yes","On hold",IF(OR(K19&gt;I19,AND(K19&gt;0,L19&lt;&gt;J19)),"Invoice mismatch",IF(T19=0,IF(K19&lt;I19,"Received, not invoiced","Closed"),IF(I19&gt;0,"Partially received",IF(V19&gt;0,"Overdue",IF(M19="No","Awaiting confirmation","Confirmed"))))))))</x:f>
      </x:c>
    </x:row>
    <x:row r="20">
      <x:c r="A20" s="52"/>
      <x:c r="B20" s="53"/>
      <x:c r="C20" s="53"/>
      <x:c r="D20" s="53"/>
      <x:c r="E20" s="53"/>
      <x:c r="F20" s="54"/>
      <x:c r="G20" s="54"/>
      <x:c r="H20" s="53"/>
      <x:c r="I20" s="53"/>
      <x:c r="J20" s="55"/>
      <x:c r="K20" s="55"/>
      <x:c r="L20" s="55"/>
      <x:c r="M20" s="53"/>
      <x:c r="N20" s="53"/>
      <x:c r="O20" s="53"/>
      <x:c r="P20" s="53"/>
      <x:c r="Q20" s="53"/>
      <x:c r="R20" s="54"/>
      <x:c r="S20" s="96" t="str">
        <x:f>IF(OR(H20="",J20=""),"",H20*J20)</x:f>
      </x:c>
      <x:c r="T20" s="88" t="str">
        <x:f>IF(H20="","",MAX(H20-I20-O20,0))</x:f>
      </x:c>
      <x:c r="U20" s="96" t="str">
        <x:f>IF(OR(T20="",J20=""),"",T20*J20)</x:f>
      </x:c>
      <x:c r="V20" s="88" t="n">
        <x:f>IF(OR(T20&lt;=0,G20=""),0,MAX($B$4-G20,0))</x:f>
        <x:v>0</x:v>
      </x:c>
      <x:c r="W20" s="88" t="str">
        <x:f>IF(OR(K20="",I20=""),"",K20-I20)</x:f>
      </x:c>
      <x:c r="X20" s="96" t="str">
        <x:f>IF(OR(K20="",L20="",J20=""),"",(L20-J20)*K20)</x:f>
      </x:c>
      <x:c r="Y20" s="88" t="str">
        <x:f>IF(A20="","",IF(O20&gt;=H20,"Cancelled",IF(N20="Yes","On hold",IF(OR(K20&gt;I20,AND(K20&gt;0,L20&lt;&gt;J20)),"Invoice mismatch",IF(T20=0,IF(K20&lt;I20,"Received, not invoiced","Closed"),IF(I20&gt;0,"Partially received",IF(V20&gt;0,"Overdue",IF(M20="No","Awaiting confirmation","Confirmed"))))))))</x:f>
      </x:c>
    </x:row>
    <x:row r="21">
      <x:c r="A21" s="52"/>
      <x:c r="B21" s="53"/>
      <x:c r="C21" s="53"/>
      <x:c r="D21" s="53"/>
      <x:c r="E21" s="53"/>
      <x:c r="F21" s="54"/>
      <x:c r="G21" s="54"/>
      <x:c r="H21" s="53"/>
      <x:c r="I21" s="53"/>
      <x:c r="J21" s="55"/>
      <x:c r="K21" s="55"/>
      <x:c r="L21" s="55"/>
      <x:c r="M21" s="53"/>
      <x:c r="N21" s="53"/>
      <x:c r="O21" s="53"/>
      <x:c r="P21" s="53"/>
      <x:c r="Q21" s="53"/>
      <x:c r="R21" s="54"/>
      <x:c r="S21" s="96" t="str">
        <x:f>IF(OR(H21="",J21=""),"",H21*J21)</x:f>
      </x:c>
      <x:c r="T21" s="88" t="str">
        <x:f>IF(H21="","",MAX(H21-I21-O21,0))</x:f>
      </x:c>
      <x:c r="U21" s="96" t="str">
        <x:f>IF(OR(T21="",J21=""),"",T21*J21)</x:f>
      </x:c>
      <x:c r="V21" s="88" t="n">
        <x:f>IF(OR(T21&lt;=0,G21=""),0,MAX($B$4-G21,0))</x:f>
        <x:v>0</x:v>
      </x:c>
      <x:c r="W21" s="88" t="str">
        <x:f>IF(OR(K21="",I21=""),"",K21-I21)</x:f>
      </x:c>
      <x:c r="X21" s="96" t="str">
        <x:f>IF(OR(K21="",L21="",J21=""),"",(L21-J21)*K21)</x:f>
      </x:c>
      <x:c r="Y21" s="88" t="str">
        <x:f>IF(A21="","",IF(O21&gt;=H21,"Cancelled",IF(N21="Yes","On hold",IF(OR(K21&gt;I21,AND(K21&gt;0,L21&lt;&gt;J21)),"Invoice mismatch",IF(T21=0,IF(K21&lt;I21,"Received, not invoiced","Closed"),IF(I21&gt;0,"Partially received",IF(V21&gt;0,"Overdue",IF(M21="No","Awaiting confirmation","Confirmed"))))))))</x:f>
      </x:c>
    </x:row>
    <x:row r="22">
      <x:c r="A22" s="52"/>
      <x:c r="B22" s="53"/>
      <x:c r="C22" s="53"/>
      <x:c r="D22" s="53"/>
      <x:c r="E22" s="53"/>
      <x:c r="F22" s="54"/>
      <x:c r="G22" s="54"/>
      <x:c r="H22" s="53"/>
      <x:c r="I22" s="53"/>
      <x:c r="J22" s="55"/>
      <x:c r="K22" s="55"/>
      <x:c r="L22" s="55"/>
      <x:c r="M22" s="53"/>
      <x:c r="N22" s="53"/>
      <x:c r="O22" s="53"/>
      <x:c r="P22" s="53"/>
      <x:c r="Q22" s="53"/>
      <x:c r="R22" s="54"/>
      <x:c r="S22" s="96" t="str">
        <x:f>IF(OR(H22="",J22=""),"",H22*J22)</x:f>
      </x:c>
      <x:c r="T22" s="88" t="str">
        <x:f>IF(H22="","",MAX(H22-I22-O22,0))</x:f>
      </x:c>
      <x:c r="U22" s="96" t="str">
        <x:f>IF(OR(T22="",J22=""),"",T22*J22)</x:f>
      </x:c>
      <x:c r="V22" s="88" t="n">
        <x:f>IF(OR(T22&lt;=0,G22=""),0,MAX($B$4-G22,0))</x:f>
        <x:v>0</x:v>
      </x:c>
      <x:c r="W22" s="88" t="str">
        <x:f>IF(OR(K22="",I22=""),"",K22-I22)</x:f>
      </x:c>
      <x:c r="X22" s="96" t="str">
        <x:f>IF(OR(K22="",L22="",J22=""),"",(L22-J22)*K22)</x:f>
      </x:c>
      <x:c r="Y22" s="88" t="str">
        <x:f>IF(A22="","",IF(O22&gt;=H22,"Cancelled",IF(N22="Yes","On hold",IF(OR(K22&gt;I22,AND(K22&gt;0,L22&lt;&gt;J22)),"Invoice mismatch",IF(T22=0,IF(K22&lt;I22,"Received, not invoiced","Closed"),IF(I22&gt;0,"Partially received",IF(V22&gt;0,"Overdue",IF(M22="No","Awaiting confirmation","Confirmed"))))))))</x:f>
      </x:c>
    </x:row>
    <x:row r="23">
      <x:c r="A23" s="52"/>
      <x:c r="B23" s="53"/>
      <x:c r="C23" s="53"/>
      <x:c r="D23" s="53"/>
      <x:c r="E23" s="53"/>
      <x:c r="F23" s="54"/>
      <x:c r="G23" s="54"/>
      <x:c r="H23" s="53"/>
      <x:c r="I23" s="53"/>
      <x:c r="J23" s="55"/>
      <x:c r="K23" s="55"/>
      <x:c r="L23" s="55"/>
      <x:c r="M23" s="53"/>
      <x:c r="N23" s="53"/>
      <x:c r="O23" s="53"/>
      <x:c r="P23" s="53"/>
      <x:c r="Q23" s="53"/>
      <x:c r="R23" s="54"/>
      <x:c r="S23" s="96" t="str">
        <x:f>IF(OR(H23="",J23=""),"",H23*J23)</x:f>
      </x:c>
      <x:c r="T23" s="88" t="str">
        <x:f>IF(H23="","",MAX(H23-I23-O23,0))</x:f>
      </x:c>
      <x:c r="U23" s="96" t="str">
        <x:f>IF(OR(T23="",J23=""),"",T23*J23)</x:f>
      </x:c>
      <x:c r="V23" s="88" t="n">
        <x:f>IF(OR(T23&lt;=0,G23=""),0,MAX($B$4-G23,0))</x:f>
        <x:v>0</x:v>
      </x:c>
      <x:c r="W23" s="88" t="str">
        <x:f>IF(OR(K23="",I23=""),"",K23-I23)</x:f>
      </x:c>
      <x:c r="X23" s="96" t="str">
        <x:f>IF(OR(K23="",L23="",J23=""),"",(L23-J23)*K23)</x:f>
      </x:c>
      <x:c r="Y23" s="88" t="str">
        <x:f>IF(A23="","",IF(O23&gt;=H23,"Cancelled",IF(N23="Yes","On hold",IF(OR(K23&gt;I23,AND(K23&gt;0,L23&lt;&gt;J23)),"Invoice mismatch",IF(T23=0,IF(K23&lt;I23,"Received, not invoiced","Closed"),IF(I23&gt;0,"Partially received",IF(V23&gt;0,"Overdue",IF(M23="No","Awaiting confirmation","Confirmed"))))))))</x:f>
      </x:c>
    </x:row>
    <x:row r="24">
      <x:c r="A24" s="52"/>
      <x:c r="B24" s="53"/>
      <x:c r="C24" s="53"/>
      <x:c r="D24" s="53"/>
      <x:c r="E24" s="53"/>
      <x:c r="F24" s="54"/>
      <x:c r="G24" s="54"/>
      <x:c r="H24" s="53"/>
      <x:c r="I24" s="53"/>
      <x:c r="J24" s="55"/>
      <x:c r="K24" s="55"/>
      <x:c r="L24" s="55"/>
      <x:c r="M24" s="53"/>
      <x:c r="N24" s="53"/>
      <x:c r="O24" s="53"/>
      <x:c r="P24" s="53"/>
      <x:c r="Q24" s="53"/>
      <x:c r="R24" s="54"/>
      <x:c r="S24" s="96" t="str">
        <x:f>IF(OR(H24="",J24=""),"",H24*J24)</x:f>
      </x:c>
      <x:c r="T24" s="88" t="str">
        <x:f>IF(H24="","",MAX(H24-I24-O24,0))</x:f>
      </x:c>
      <x:c r="U24" s="96" t="str">
        <x:f>IF(OR(T24="",J24=""),"",T24*J24)</x:f>
      </x:c>
      <x:c r="V24" s="88" t="n">
        <x:f>IF(OR(T24&lt;=0,G24=""),0,MAX($B$4-G24,0))</x:f>
        <x:v>0</x:v>
      </x:c>
      <x:c r="W24" s="88" t="str">
        <x:f>IF(OR(K24="",I24=""),"",K24-I24)</x:f>
      </x:c>
      <x:c r="X24" s="96" t="str">
        <x:f>IF(OR(K24="",L24="",J24=""),"",(L24-J24)*K24)</x:f>
      </x:c>
      <x:c r="Y24" s="88" t="str">
        <x:f>IF(A24="","",IF(O24&gt;=H24,"Cancelled",IF(N24="Yes","On hold",IF(OR(K24&gt;I24,AND(K24&gt;0,L24&lt;&gt;J24)),"Invoice mismatch",IF(T24=0,IF(K24&lt;I24,"Received, not invoiced","Closed"),IF(I24&gt;0,"Partially received",IF(V24&gt;0,"Overdue",IF(M24="No","Awaiting confirmation","Confirmed"))))))))</x:f>
      </x:c>
    </x:row>
    <x:row r="25">
      <x:c r="A25" s="52"/>
      <x:c r="B25" s="53"/>
      <x:c r="C25" s="53"/>
      <x:c r="D25" s="53"/>
      <x:c r="E25" s="53"/>
      <x:c r="F25" s="54"/>
      <x:c r="G25" s="54"/>
      <x:c r="H25" s="53"/>
      <x:c r="I25" s="53"/>
      <x:c r="J25" s="55"/>
      <x:c r="K25" s="55"/>
      <x:c r="L25" s="55"/>
      <x:c r="M25" s="53"/>
      <x:c r="N25" s="53"/>
      <x:c r="O25" s="53"/>
      <x:c r="P25" s="53"/>
      <x:c r="Q25" s="53"/>
      <x:c r="R25" s="54"/>
      <x:c r="S25" s="96" t="str">
        <x:f>IF(OR(H25="",J25=""),"",H25*J25)</x:f>
      </x:c>
      <x:c r="T25" s="88" t="str">
        <x:f>IF(H25="","",MAX(H25-I25-O25,0))</x:f>
      </x:c>
      <x:c r="U25" s="96" t="str">
        <x:f>IF(OR(T25="",J25=""),"",T25*J25)</x:f>
      </x:c>
      <x:c r="V25" s="88" t="n">
        <x:f>IF(OR(T25&lt;=0,G25=""),0,MAX($B$4-G25,0))</x:f>
        <x:v>0</x:v>
      </x:c>
      <x:c r="W25" s="88" t="str">
        <x:f>IF(OR(K25="",I25=""),"",K25-I25)</x:f>
      </x:c>
      <x:c r="X25" s="96" t="str">
        <x:f>IF(OR(K25="",L25="",J25=""),"",(L25-J25)*K25)</x:f>
      </x:c>
      <x:c r="Y25" s="88" t="str">
        <x:f>IF(A25="","",IF(O25&gt;=H25,"Cancelled",IF(N25="Yes","On hold",IF(OR(K25&gt;I25,AND(K25&gt;0,L25&lt;&gt;J25)),"Invoice mismatch",IF(T25=0,IF(K25&lt;I25,"Received, not invoiced","Closed"),IF(I25&gt;0,"Partially received",IF(V25&gt;0,"Overdue",IF(M25="No","Awaiting confirmation","Confirmed"))))))))</x:f>
      </x:c>
    </x:row>
    <x:row r="26">
      <x:c r="A26" s="52"/>
      <x:c r="B26" s="53"/>
      <x:c r="C26" s="53"/>
      <x:c r="D26" s="53"/>
      <x:c r="E26" s="53"/>
      <x:c r="F26" s="54"/>
      <x:c r="G26" s="54"/>
      <x:c r="H26" s="53"/>
      <x:c r="I26" s="53"/>
      <x:c r="J26" s="55"/>
      <x:c r="K26" s="55"/>
      <x:c r="L26" s="55"/>
      <x:c r="M26" s="53"/>
      <x:c r="N26" s="53"/>
      <x:c r="O26" s="53"/>
      <x:c r="P26" s="53"/>
      <x:c r="Q26" s="53"/>
      <x:c r="R26" s="54"/>
      <x:c r="S26" s="96" t="str">
        <x:f>IF(OR(H26="",J26=""),"",H26*J26)</x:f>
      </x:c>
      <x:c r="T26" s="88" t="str">
        <x:f>IF(H26="","",MAX(H26-I26-O26,0))</x:f>
      </x:c>
      <x:c r="U26" s="96" t="str">
        <x:f>IF(OR(T26="",J26=""),"",T26*J26)</x:f>
      </x:c>
      <x:c r="V26" s="88" t="n">
        <x:f>IF(OR(T26&lt;=0,G26=""),0,MAX($B$4-G26,0))</x:f>
        <x:v>0</x:v>
      </x:c>
      <x:c r="W26" s="88" t="str">
        <x:f>IF(OR(K26="",I26=""),"",K26-I26)</x:f>
      </x:c>
      <x:c r="X26" s="96" t="str">
        <x:f>IF(OR(K26="",L26="",J26=""),"",(L26-J26)*K26)</x:f>
      </x:c>
      <x:c r="Y26" s="88" t="str">
        <x:f>IF(A26="","",IF(O26&gt;=H26,"Cancelled",IF(N26="Yes","On hold",IF(OR(K26&gt;I26,AND(K26&gt;0,L26&lt;&gt;J26)),"Invoice mismatch",IF(T26=0,IF(K26&lt;I26,"Received, not invoiced","Closed"),IF(I26&gt;0,"Partially received",IF(V26&gt;0,"Overdue",IF(M26="No","Awaiting confirmation","Confirmed"))))))))</x:f>
      </x:c>
    </x:row>
    <x:row r="27">
      <x:c r="A27" s="52"/>
      <x:c r="B27" s="53"/>
      <x:c r="C27" s="53"/>
      <x:c r="D27" s="53"/>
      <x:c r="E27" s="53"/>
      <x:c r="F27" s="54"/>
      <x:c r="G27" s="54"/>
      <x:c r="H27" s="53"/>
      <x:c r="I27" s="53"/>
      <x:c r="J27" s="55"/>
      <x:c r="K27" s="55"/>
      <x:c r="L27" s="55"/>
      <x:c r="M27" s="53"/>
      <x:c r="N27" s="53"/>
      <x:c r="O27" s="53"/>
      <x:c r="P27" s="53"/>
      <x:c r="Q27" s="53"/>
      <x:c r="R27" s="54"/>
      <x:c r="S27" s="96" t="str">
        <x:f>IF(OR(H27="",J27=""),"",H27*J27)</x:f>
      </x:c>
      <x:c r="T27" s="88" t="str">
        <x:f>IF(H27="","",MAX(H27-I27-O27,0))</x:f>
      </x:c>
      <x:c r="U27" s="96" t="str">
        <x:f>IF(OR(T27="",J27=""),"",T27*J27)</x:f>
      </x:c>
      <x:c r="V27" s="88" t="n">
        <x:f>IF(OR(T27&lt;=0,G27=""),0,MAX($B$4-G27,0))</x:f>
        <x:v>0</x:v>
      </x:c>
      <x:c r="W27" s="88" t="str">
        <x:f>IF(OR(K27="",I27=""),"",K27-I27)</x:f>
      </x:c>
      <x:c r="X27" s="96" t="str">
        <x:f>IF(OR(K27="",L27="",J27=""),"",(L27-J27)*K27)</x:f>
      </x:c>
      <x:c r="Y27" s="88" t="str">
        <x:f>IF(A27="","",IF(O27&gt;=H27,"Cancelled",IF(N27="Yes","On hold",IF(OR(K27&gt;I27,AND(K27&gt;0,L27&lt;&gt;J27)),"Invoice mismatch",IF(T27=0,IF(K27&lt;I27,"Received, not invoiced","Closed"),IF(I27&gt;0,"Partially received",IF(V27&gt;0,"Overdue",IF(M27="No","Awaiting confirmation","Confirmed"))))))))</x:f>
      </x:c>
    </x:row>
    <x:row r="28">
      <x:c r="A28" s="52"/>
      <x:c r="B28" s="53"/>
      <x:c r="C28" s="53"/>
      <x:c r="D28" s="53"/>
      <x:c r="E28" s="53"/>
      <x:c r="F28" s="54"/>
      <x:c r="G28" s="54"/>
      <x:c r="H28" s="53"/>
      <x:c r="I28" s="53"/>
      <x:c r="J28" s="55"/>
      <x:c r="K28" s="55"/>
      <x:c r="L28" s="55"/>
      <x:c r="M28" s="53"/>
      <x:c r="N28" s="53"/>
      <x:c r="O28" s="53"/>
      <x:c r="P28" s="53"/>
      <x:c r="Q28" s="53"/>
      <x:c r="R28" s="54"/>
      <x:c r="S28" s="96" t="str">
        <x:f>IF(OR(H28="",J28=""),"",H28*J28)</x:f>
      </x:c>
      <x:c r="T28" s="88" t="str">
        <x:f>IF(H28="","",MAX(H28-I28-O28,0))</x:f>
      </x:c>
      <x:c r="U28" s="96" t="str">
        <x:f>IF(OR(T28="",J28=""),"",T28*J28)</x:f>
      </x:c>
      <x:c r="V28" s="88" t="n">
        <x:f>IF(OR(T28&lt;=0,G28=""),0,MAX($B$4-G28,0))</x:f>
        <x:v>0</x:v>
      </x:c>
      <x:c r="W28" s="88" t="str">
        <x:f>IF(OR(K28="",I28=""),"",K28-I28)</x:f>
      </x:c>
      <x:c r="X28" s="96" t="str">
        <x:f>IF(OR(K28="",L28="",J28=""),"",(L28-J28)*K28)</x:f>
      </x:c>
      <x:c r="Y28" s="88" t="str">
        <x:f>IF(A28="","",IF(O28&gt;=H28,"Cancelled",IF(N28="Yes","On hold",IF(OR(K28&gt;I28,AND(K28&gt;0,L28&lt;&gt;J28)),"Invoice mismatch",IF(T28=0,IF(K28&lt;I28,"Received, not invoiced","Closed"),IF(I28&gt;0,"Partially received",IF(V28&gt;0,"Overdue",IF(M28="No","Awaiting confirmation","Confirmed"))))))))</x:f>
      </x:c>
    </x:row>
    <x:row r="29">
      <x:c r="A29" s="52"/>
      <x:c r="B29" s="53"/>
      <x:c r="C29" s="53"/>
      <x:c r="D29" s="53"/>
      <x:c r="E29" s="53"/>
      <x:c r="F29" s="54"/>
      <x:c r="G29" s="54"/>
      <x:c r="H29" s="53"/>
      <x:c r="I29" s="53"/>
      <x:c r="J29" s="55"/>
      <x:c r="K29" s="55"/>
      <x:c r="L29" s="55"/>
      <x:c r="M29" s="53"/>
      <x:c r="N29" s="53"/>
      <x:c r="O29" s="53"/>
      <x:c r="P29" s="53"/>
      <x:c r="Q29" s="53"/>
      <x:c r="R29" s="54"/>
      <x:c r="S29" s="96" t="str">
        <x:f>IF(OR(H29="",J29=""),"",H29*J29)</x:f>
      </x:c>
      <x:c r="T29" s="88" t="str">
        <x:f>IF(H29="","",MAX(H29-I29-O29,0))</x:f>
      </x:c>
      <x:c r="U29" s="96" t="str">
        <x:f>IF(OR(T29="",J29=""),"",T29*J29)</x:f>
      </x:c>
      <x:c r="V29" s="88" t="n">
        <x:f>IF(OR(T29&lt;=0,G29=""),0,MAX($B$4-G29,0))</x:f>
        <x:v>0</x:v>
      </x:c>
      <x:c r="W29" s="88" t="str">
        <x:f>IF(OR(K29="",I29=""),"",K29-I29)</x:f>
      </x:c>
      <x:c r="X29" s="96" t="str">
        <x:f>IF(OR(K29="",L29="",J29=""),"",(L29-J29)*K29)</x:f>
      </x:c>
      <x:c r="Y29" s="88" t="str">
        <x:f>IF(A29="","",IF(O29&gt;=H29,"Cancelled",IF(N29="Yes","On hold",IF(OR(K29&gt;I29,AND(K29&gt;0,L29&lt;&gt;J29)),"Invoice mismatch",IF(T29=0,IF(K29&lt;I29,"Received, not invoiced","Closed"),IF(I29&gt;0,"Partially received",IF(V29&gt;0,"Overdue",IF(M29="No","Awaiting confirmation","Confirmed"))))))))</x:f>
      </x:c>
    </x:row>
    <x:row r="30">
      <x:c r="A30" s="52"/>
      <x:c r="B30" s="53"/>
      <x:c r="C30" s="53"/>
      <x:c r="D30" s="53"/>
      <x:c r="E30" s="53"/>
      <x:c r="F30" s="54"/>
      <x:c r="G30" s="54"/>
      <x:c r="H30" s="53"/>
      <x:c r="I30" s="53"/>
      <x:c r="J30" s="55"/>
      <x:c r="K30" s="55"/>
      <x:c r="L30" s="55"/>
      <x:c r="M30" s="53"/>
      <x:c r="N30" s="53"/>
      <x:c r="O30" s="53"/>
      <x:c r="P30" s="53"/>
      <x:c r="Q30" s="53"/>
      <x:c r="R30" s="54"/>
      <x:c r="S30" s="96" t="str">
        <x:f>IF(OR(H30="",J30=""),"",H30*J30)</x:f>
      </x:c>
      <x:c r="T30" s="88" t="str">
        <x:f>IF(H30="","",MAX(H30-I30-O30,0))</x:f>
      </x:c>
      <x:c r="U30" s="96" t="str">
        <x:f>IF(OR(T30="",J30=""),"",T30*J30)</x:f>
      </x:c>
      <x:c r="V30" s="88" t="n">
        <x:f>IF(OR(T30&lt;=0,G30=""),0,MAX($B$4-G30,0))</x:f>
        <x:v>0</x:v>
      </x:c>
      <x:c r="W30" s="88" t="str">
        <x:f>IF(OR(K30="",I30=""),"",K30-I30)</x:f>
      </x:c>
      <x:c r="X30" s="96" t="str">
        <x:f>IF(OR(K30="",L30="",J30=""),"",(L30-J30)*K30)</x:f>
      </x:c>
      <x:c r="Y30" s="88" t="str">
        <x:f>IF(A30="","",IF(O30&gt;=H30,"Cancelled",IF(N30="Yes","On hold",IF(OR(K30&gt;I30,AND(K30&gt;0,L30&lt;&gt;J30)),"Invoice mismatch",IF(T30=0,IF(K30&lt;I30,"Received, not invoiced","Closed"),IF(I30&gt;0,"Partially received",IF(V30&gt;0,"Overdue",IF(M30="No","Awaiting confirmation","Confirmed"))))))))</x:f>
      </x:c>
    </x:row>
    <x:row r="31">
      <x:c r="A31" s="52"/>
      <x:c r="B31" s="53"/>
      <x:c r="C31" s="53"/>
      <x:c r="D31" s="53"/>
      <x:c r="E31" s="53"/>
      <x:c r="F31" s="54"/>
      <x:c r="G31" s="54"/>
      <x:c r="H31" s="53"/>
      <x:c r="I31" s="53"/>
      <x:c r="J31" s="55"/>
      <x:c r="K31" s="55"/>
      <x:c r="L31" s="55"/>
      <x:c r="M31" s="53"/>
      <x:c r="N31" s="53"/>
      <x:c r="O31" s="53"/>
      <x:c r="P31" s="53"/>
      <x:c r="Q31" s="53"/>
      <x:c r="R31" s="54"/>
      <x:c r="S31" s="96" t="str">
        <x:f>IF(OR(H31="",J31=""),"",H31*J31)</x:f>
      </x:c>
      <x:c r="T31" s="88" t="str">
        <x:f>IF(H31="","",MAX(H31-I31-O31,0))</x:f>
      </x:c>
      <x:c r="U31" s="96" t="str">
        <x:f>IF(OR(T31="",J31=""),"",T31*J31)</x:f>
      </x:c>
      <x:c r="V31" s="88" t="n">
        <x:f>IF(OR(T31&lt;=0,G31=""),0,MAX($B$4-G31,0))</x:f>
        <x:v>0</x:v>
      </x:c>
      <x:c r="W31" s="88" t="str">
        <x:f>IF(OR(K31="",I31=""),"",K31-I31)</x:f>
      </x:c>
      <x:c r="X31" s="96" t="str">
        <x:f>IF(OR(K31="",L31="",J31=""),"",(L31-J31)*K31)</x:f>
      </x:c>
      <x:c r="Y31" s="88" t="str">
        <x:f>IF(A31="","",IF(O31&gt;=H31,"Cancelled",IF(N31="Yes","On hold",IF(OR(K31&gt;I31,AND(K31&gt;0,L31&lt;&gt;J31)),"Invoice mismatch",IF(T31=0,IF(K31&lt;I31,"Received, not invoiced","Closed"),IF(I31&gt;0,"Partially received",IF(V31&gt;0,"Overdue",IF(M31="No","Awaiting confirmation","Confirmed"))))))))</x:f>
      </x:c>
    </x:row>
    <x:row r="32">
      <x:c r="A32" s="52"/>
      <x:c r="B32" s="53"/>
      <x:c r="C32" s="53"/>
      <x:c r="D32" s="53"/>
      <x:c r="E32" s="53"/>
      <x:c r="F32" s="54"/>
      <x:c r="G32" s="54"/>
      <x:c r="H32" s="53"/>
      <x:c r="I32" s="53"/>
      <x:c r="J32" s="55"/>
      <x:c r="K32" s="55"/>
      <x:c r="L32" s="55"/>
      <x:c r="M32" s="53"/>
      <x:c r="N32" s="53"/>
      <x:c r="O32" s="53"/>
      <x:c r="P32" s="53"/>
      <x:c r="Q32" s="53"/>
      <x:c r="R32" s="54"/>
      <x:c r="S32" s="96" t="str">
        <x:f>IF(OR(H32="",J32=""),"",H32*J32)</x:f>
      </x:c>
      <x:c r="T32" s="88" t="str">
        <x:f>IF(H32="","",MAX(H32-I32-O32,0))</x:f>
      </x:c>
      <x:c r="U32" s="96" t="str">
        <x:f>IF(OR(T32="",J32=""),"",T32*J32)</x:f>
      </x:c>
      <x:c r="V32" s="88" t="n">
        <x:f>IF(OR(T32&lt;=0,G32=""),0,MAX($B$4-G32,0))</x:f>
        <x:v>0</x:v>
      </x:c>
      <x:c r="W32" s="88" t="str">
        <x:f>IF(OR(K32="",I32=""),"",K32-I32)</x:f>
      </x:c>
      <x:c r="X32" s="96" t="str">
        <x:f>IF(OR(K32="",L32="",J32=""),"",(L32-J32)*K32)</x:f>
      </x:c>
      <x:c r="Y32" s="88" t="str">
        <x:f>IF(A32="","",IF(O32&gt;=H32,"Cancelled",IF(N32="Yes","On hold",IF(OR(K32&gt;I32,AND(K32&gt;0,L32&lt;&gt;J32)),"Invoice mismatch",IF(T32=0,IF(K32&lt;I32,"Received, not invoiced","Closed"),IF(I32&gt;0,"Partially received",IF(V32&gt;0,"Overdue",IF(M32="No","Awaiting confirmation","Confirmed"))))))))</x:f>
      </x:c>
    </x:row>
    <x:row r="33">
      <x:c r="A33" s="52"/>
      <x:c r="B33" s="53"/>
      <x:c r="C33" s="53"/>
      <x:c r="D33" s="53"/>
      <x:c r="E33" s="53"/>
      <x:c r="F33" s="54"/>
      <x:c r="G33" s="54"/>
      <x:c r="H33" s="53"/>
      <x:c r="I33" s="53"/>
      <x:c r="J33" s="55"/>
      <x:c r="K33" s="55"/>
      <x:c r="L33" s="55"/>
      <x:c r="M33" s="53"/>
      <x:c r="N33" s="53"/>
      <x:c r="O33" s="53"/>
      <x:c r="P33" s="53"/>
      <x:c r="Q33" s="53"/>
      <x:c r="R33" s="54"/>
      <x:c r="S33" s="96" t="str">
        <x:f>IF(OR(H33="",J33=""),"",H33*J33)</x:f>
      </x:c>
      <x:c r="T33" s="88" t="str">
        <x:f>IF(H33="","",MAX(H33-I33-O33,0))</x:f>
      </x:c>
      <x:c r="U33" s="96" t="str">
        <x:f>IF(OR(T33="",J33=""),"",T33*J33)</x:f>
      </x:c>
      <x:c r="V33" s="88" t="n">
        <x:f>IF(OR(T33&lt;=0,G33=""),0,MAX($B$4-G33,0))</x:f>
        <x:v>0</x:v>
      </x:c>
      <x:c r="W33" s="88" t="str">
        <x:f>IF(OR(K33="",I33=""),"",K33-I33)</x:f>
      </x:c>
      <x:c r="X33" s="96" t="str">
        <x:f>IF(OR(K33="",L33="",J33=""),"",(L33-J33)*K33)</x:f>
      </x:c>
      <x:c r="Y33" s="88" t="str">
        <x:f>IF(A33="","",IF(O33&gt;=H33,"Cancelled",IF(N33="Yes","On hold",IF(OR(K33&gt;I33,AND(K33&gt;0,L33&lt;&gt;J33)),"Invoice mismatch",IF(T33=0,IF(K33&lt;I33,"Received, not invoiced","Closed"),IF(I33&gt;0,"Partially received",IF(V33&gt;0,"Overdue",IF(M33="No","Awaiting confirmation","Confirmed"))))))))</x:f>
      </x:c>
    </x:row>
    <x:row r="34">
      <x:c r="A34" s="52"/>
      <x:c r="B34" s="53"/>
      <x:c r="C34" s="53"/>
      <x:c r="D34" s="53"/>
      <x:c r="E34" s="53"/>
      <x:c r="F34" s="54"/>
      <x:c r="G34" s="54"/>
      <x:c r="H34" s="53"/>
      <x:c r="I34" s="53"/>
      <x:c r="J34" s="55"/>
      <x:c r="K34" s="55"/>
      <x:c r="L34" s="55"/>
      <x:c r="M34" s="53"/>
      <x:c r="N34" s="53"/>
      <x:c r="O34" s="53"/>
      <x:c r="P34" s="53"/>
      <x:c r="Q34" s="53"/>
      <x:c r="R34" s="54"/>
      <x:c r="S34" s="96" t="str">
        <x:f>IF(OR(H34="",J34=""),"",H34*J34)</x:f>
      </x:c>
      <x:c r="T34" s="88" t="str">
        <x:f>IF(H34="","",MAX(H34-I34-O34,0))</x:f>
      </x:c>
      <x:c r="U34" s="96" t="str">
        <x:f>IF(OR(T34="",J34=""),"",T34*J34)</x:f>
      </x:c>
      <x:c r="V34" s="88" t="n">
        <x:f>IF(OR(T34&lt;=0,G34=""),0,MAX($B$4-G34,0))</x:f>
        <x:v>0</x:v>
      </x:c>
      <x:c r="W34" s="88" t="str">
        <x:f>IF(OR(K34="",I34=""),"",K34-I34)</x:f>
      </x:c>
      <x:c r="X34" s="96" t="str">
        <x:f>IF(OR(K34="",L34="",J34=""),"",(L34-J34)*K34)</x:f>
      </x:c>
      <x:c r="Y34" s="88" t="str">
        <x:f>IF(A34="","",IF(O34&gt;=H34,"Cancelled",IF(N34="Yes","On hold",IF(OR(K34&gt;I34,AND(K34&gt;0,L34&lt;&gt;J34)),"Invoice mismatch",IF(T34=0,IF(K34&lt;I34,"Received, not invoiced","Closed"),IF(I34&gt;0,"Partially received",IF(V34&gt;0,"Overdue",IF(M34="No","Awaiting confirmation","Confirmed"))))))))</x:f>
      </x:c>
    </x:row>
    <x:row r="35">
      <x:c r="A35" s="52"/>
      <x:c r="B35" s="53"/>
      <x:c r="C35" s="53"/>
      <x:c r="D35" s="53"/>
      <x:c r="E35" s="53"/>
      <x:c r="F35" s="54"/>
      <x:c r="G35" s="54"/>
      <x:c r="H35" s="53"/>
      <x:c r="I35" s="53"/>
      <x:c r="J35" s="55"/>
      <x:c r="K35" s="55"/>
      <x:c r="L35" s="55"/>
      <x:c r="M35" s="53"/>
      <x:c r="N35" s="53"/>
      <x:c r="O35" s="53"/>
      <x:c r="P35" s="53"/>
      <x:c r="Q35" s="53"/>
      <x:c r="R35" s="54"/>
      <x:c r="S35" s="96" t="str">
        <x:f>IF(OR(H35="",J35=""),"",H35*J35)</x:f>
      </x:c>
      <x:c r="T35" s="88" t="str">
        <x:f>IF(H35="","",MAX(H35-I35-O35,0))</x:f>
      </x:c>
      <x:c r="U35" s="96" t="str">
        <x:f>IF(OR(T35="",J35=""),"",T35*J35)</x:f>
      </x:c>
      <x:c r="V35" s="88" t="n">
        <x:f>IF(OR(T35&lt;=0,G35=""),0,MAX($B$4-G35,0))</x:f>
        <x:v>0</x:v>
      </x:c>
      <x:c r="W35" s="88" t="str">
        <x:f>IF(OR(K35="",I35=""),"",K35-I35)</x:f>
      </x:c>
      <x:c r="X35" s="96" t="str">
        <x:f>IF(OR(K35="",L35="",J35=""),"",(L35-J35)*K35)</x:f>
      </x:c>
      <x:c r="Y35" s="88" t="str">
        <x:f>IF(A35="","",IF(O35&gt;=H35,"Cancelled",IF(N35="Yes","On hold",IF(OR(K35&gt;I35,AND(K35&gt;0,L35&lt;&gt;J35)),"Invoice mismatch",IF(T35=0,IF(K35&lt;I35,"Received, not invoiced","Closed"),IF(I35&gt;0,"Partially received",IF(V35&gt;0,"Overdue",IF(M35="No","Awaiting confirmation","Confirmed"))))))))</x:f>
      </x:c>
    </x:row>
    <x:row r="36">
      <x:c r="A36" s="52"/>
      <x:c r="B36" s="53"/>
      <x:c r="C36" s="53"/>
      <x:c r="D36" s="53"/>
      <x:c r="E36" s="53"/>
      <x:c r="F36" s="54"/>
      <x:c r="G36" s="54"/>
      <x:c r="H36" s="53"/>
      <x:c r="I36" s="53"/>
      <x:c r="J36" s="55"/>
      <x:c r="K36" s="55"/>
      <x:c r="L36" s="55"/>
      <x:c r="M36" s="53"/>
      <x:c r="N36" s="53"/>
      <x:c r="O36" s="53"/>
      <x:c r="P36" s="53"/>
      <x:c r="Q36" s="53"/>
      <x:c r="R36" s="54"/>
      <x:c r="S36" s="96" t="str">
        <x:f>IF(OR(H36="",J36=""),"",H36*J36)</x:f>
      </x:c>
      <x:c r="T36" s="88" t="str">
        <x:f>IF(H36="","",MAX(H36-I36-O36,0))</x:f>
      </x:c>
      <x:c r="U36" s="96" t="str">
        <x:f>IF(OR(T36="",J36=""),"",T36*J36)</x:f>
      </x:c>
      <x:c r="V36" s="88" t="n">
        <x:f>IF(OR(T36&lt;=0,G36=""),0,MAX($B$4-G36,0))</x:f>
        <x:v>0</x:v>
      </x:c>
      <x:c r="W36" s="88" t="str">
        <x:f>IF(OR(K36="",I36=""),"",K36-I36)</x:f>
      </x:c>
      <x:c r="X36" s="96" t="str">
        <x:f>IF(OR(K36="",L36="",J36=""),"",(L36-J36)*K36)</x:f>
      </x:c>
      <x:c r="Y36" s="88" t="str">
        <x:f>IF(A36="","",IF(O36&gt;=H36,"Cancelled",IF(N36="Yes","On hold",IF(OR(K36&gt;I36,AND(K36&gt;0,L36&lt;&gt;J36)),"Invoice mismatch",IF(T36=0,IF(K36&lt;I36,"Received, not invoiced","Closed"),IF(I36&gt;0,"Partially received",IF(V36&gt;0,"Overdue",IF(M36="No","Awaiting confirmation","Confirmed"))))))))</x:f>
      </x:c>
    </x:row>
    <x:row r="37">
      <x:c r="A37" s="52"/>
      <x:c r="B37" s="53"/>
      <x:c r="C37" s="53"/>
      <x:c r="D37" s="53"/>
      <x:c r="E37" s="53"/>
      <x:c r="F37" s="54"/>
      <x:c r="G37" s="54"/>
      <x:c r="H37" s="53"/>
      <x:c r="I37" s="53"/>
      <x:c r="J37" s="55"/>
      <x:c r="K37" s="55"/>
      <x:c r="L37" s="55"/>
      <x:c r="M37" s="53"/>
      <x:c r="N37" s="53"/>
      <x:c r="O37" s="53"/>
      <x:c r="P37" s="53"/>
      <x:c r="Q37" s="53"/>
      <x:c r="R37" s="54"/>
      <x:c r="S37" s="96" t="str">
        <x:f>IF(OR(H37="",J37=""),"",H37*J37)</x:f>
      </x:c>
      <x:c r="T37" s="88" t="str">
        <x:f>IF(H37="","",MAX(H37-I37-O37,0))</x:f>
      </x:c>
      <x:c r="U37" s="96" t="str">
        <x:f>IF(OR(T37="",J37=""),"",T37*J37)</x:f>
      </x:c>
      <x:c r="V37" s="88" t="n">
        <x:f>IF(OR(T37&lt;=0,G37=""),0,MAX($B$4-G37,0))</x:f>
        <x:v>0</x:v>
      </x:c>
      <x:c r="W37" s="88" t="str">
        <x:f>IF(OR(K37="",I37=""),"",K37-I37)</x:f>
      </x:c>
      <x:c r="X37" s="96" t="str">
        <x:f>IF(OR(K37="",L37="",J37=""),"",(L37-J37)*K37)</x:f>
      </x:c>
      <x:c r="Y37" s="88" t="str">
        <x:f>IF(A37="","",IF(O37&gt;=H37,"Cancelled",IF(N37="Yes","On hold",IF(OR(K37&gt;I37,AND(K37&gt;0,L37&lt;&gt;J37)),"Invoice mismatch",IF(T37=0,IF(K37&lt;I37,"Received, not invoiced","Closed"),IF(I37&gt;0,"Partially received",IF(V37&gt;0,"Overdue",IF(M37="No","Awaiting confirmation","Confirmed"))))))))</x:f>
      </x:c>
    </x:row>
    <x:row r="38">
      <x:c r="A38" s="52"/>
      <x:c r="B38" s="53"/>
      <x:c r="C38" s="53"/>
      <x:c r="D38" s="53"/>
      <x:c r="E38" s="53"/>
      <x:c r="F38" s="54"/>
      <x:c r="G38" s="54"/>
      <x:c r="H38" s="53"/>
      <x:c r="I38" s="53"/>
      <x:c r="J38" s="55"/>
      <x:c r="K38" s="55"/>
      <x:c r="L38" s="55"/>
      <x:c r="M38" s="53"/>
      <x:c r="N38" s="53"/>
      <x:c r="O38" s="53"/>
      <x:c r="P38" s="53"/>
      <x:c r="Q38" s="53"/>
      <x:c r="R38" s="54"/>
      <x:c r="S38" s="96" t="str">
        <x:f>IF(OR(H38="",J38=""),"",H38*J38)</x:f>
      </x:c>
      <x:c r="T38" s="88" t="str">
        <x:f>IF(H38="","",MAX(H38-I38-O38,0))</x:f>
      </x:c>
      <x:c r="U38" s="96" t="str">
        <x:f>IF(OR(T38="",J38=""),"",T38*J38)</x:f>
      </x:c>
      <x:c r="V38" s="88" t="n">
        <x:f>IF(OR(T38&lt;=0,G38=""),0,MAX($B$4-G38,0))</x:f>
        <x:v>0</x:v>
      </x:c>
      <x:c r="W38" s="88" t="str">
        <x:f>IF(OR(K38="",I38=""),"",K38-I38)</x:f>
      </x:c>
      <x:c r="X38" s="96" t="str">
        <x:f>IF(OR(K38="",L38="",J38=""),"",(L38-J38)*K38)</x:f>
      </x:c>
      <x:c r="Y38" s="88" t="str">
        <x:f>IF(A38="","",IF(O38&gt;=H38,"Cancelled",IF(N38="Yes","On hold",IF(OR(K38&gt;I38,AND(K38&gt;0,L38&lt;&gt;J38)),"Invoice mismatch",IF(T38=0,IF(K38&lt;I38,"Received, not invoiced","Closed"),IF(I38&gt;0,"Partially received",IF(V38&gt;0,"Overdue",IF(M38="No","Awaiting confirmation","Confirmed"))))))))</x:f>
      </x:c>
    </x:row>
    <x:row r="39">
      <x:c r="A39" s="52"/>
      <x:c r="B39" s="53"/>
      <x:c r="C39" s="53"/>
      <x:c r="D39" s="53"/>
      <x:c r="E39" s="53"/>
      <x:c r="F39" s="54"/>
      <x:c r="G39" s="54"/>
      <x:c r="H39" s="53"/>
      <x:c r="I39" s="53"/>
      <x:c r="J39" s="55"/>
      <x:c r="K39" s="55"/>
      <x:c r="L39" s="55"/>
      <x:c r="M39" s="53"/>
      <x:c r="N39" s="53"/>
      <x:c r="O39" s="53"/>
      <x:c r="P39" s="53"/>
      <x:c r="Q39" s="53"/>
      <x:c r="R39" s="54"/>
      <x:c r="S39" s="96" t="str">
        <x:f>IF(OR(H39="",J39=""),"",H39*J39)</x:f>
      </x:c>
      <x:c r="T39" s="88" t="str">
        <x:f>IF(H39="","",MAX(H39-I39-O39,0))</x:f>
      </x:c>
      <x:c r="U39" s="96" t="str">
        <x:f>IF(OR(T39="",J39=""),"",T39*J39)</x:f>
      </x:c>
      <x:c r="V39" s="88" t="n">
        <x:f>IF(OR(T39&lt;=0,G39=""),0,MAX($B$4-G39,0))</x:f>
        <x:v>0</x:v>
      </x:c>
      <x:c r="W39" s="88" t="str">
        <x:f>IF(OR(K39="",I39=""),"",K39-I39)</x:f>
      </x:c>
      <x:c r="X39" s="96" t="str">
        <x:f>IF(OR(K39="",L39="",J39=""),"",(L39-J39)*K39)</x:f>
      </x:c>
      <x:c r="Y39" s="88" t="str">
        <x:f>IF(A39="","",IF(O39&gt;=H39,"Cancelled",IF(N39="Yes","On hold",IF(OR(K39&gt;I39,AND(K39&gt;0,L39&lt;&gt;J39)),"Invoice mismatch",IF(T39=0,IF(K39&lt;I39,"Received, not invoiced","Closed"),IF(I39&gt;0,"Partially received",IF(V39&gt;0,"Overdue",IF(M39="No","Awaiting confirmation","Confirmed"))))))))</x:f>
      </x:c>
    </x:row>
    <x:row r="40">
      <x:c r="A40" s="52"/>
      <x:c r="B40" s="53"/>
      <x:c r="C40" s="53"/>
      <x:c r="D40" s="53"/>
      <x:c r="E40" s="53"/>
      <x:c r="F40" s="54"/>
      <x:c r="G40" s="54"/>
      <x:c r="H40" s="53"/>
      <x:c r="I40" s="53"/>
      <x:c r="J40" s="55"/>
      <x:c r="K40" s="55"/>
      <x:c r="L40" s="55"/>
      <x:c r="M40" s="53"/>
      <x:c r="N40" s="53"/>
      <x:c r="O40" s="53"/>
      <x:c r="P40" s="53"/>
      <x:c r="Q40" s="53"/>
      <x:c r="R40" s="54"/>
      <x:c r="S40" s="96" t="str">
        <x:f>IF(OR(H40="",J40=""),"",H40*J40)</x:f>
      </x:c>
      <x:c r="T40" s="88" t="str">
        <x:f>IF(H40="","",MAX(H40-I40-O40,0))</x:f>
      </x:c>
      <x:c r="U40" s="96" t="str">
        <x:f>IF(OR(T40="",J40=""),"",T40*J40)</x:f>
      </x:c>
      <x:c r="V40" s="88" t="n">
        <x:f>IF(OR(T40&lt;=0,G40=""),0,MAX($B$4-G40,0))</x:f>
        <x:v>0</x:v>
      </x:c>
      <x:c r="W40" s="88" t="str">
        <x:f>IF(OR(K40="",I40=""),"",K40-I40)</x:f>
      </x:c>
      <x:c r="X40" s="96" t="str">
        <x:f>IF(OR(K40="",L40="",J40=""),"",(L40-J40)*K40)</x:f>
      </x:c>
      <x:c r="Y40" s="88" t="str">
        <x:f>IF(A40="","",IF(O40&gt;=H40,"Cancelled",IF(N40="Yes","On hold",IF(OR(K40&gt;I40,AND(K40&gt;0,L40&lt;&gt;J40)),"Invoice mismatch",IF(T40=0,IF(K40&lt;I40,"Received, not invoiced","Closed"),IF(I40&gt;0,"Partially received",IF(V40&gt;0,"Overdue",IF(M40="No","Awaiting confirmation","Confirmed"))))))))</x:f>
      </x:c>
    </x:row>
    <x:row r="41">
      <x:c r="A41" s="52"/>
      <x:c r="B41" s="53"/>
      <x:c r="C41" s="53"/>
      <x:c r="D41" s="53"/>
      <x:c r="E41" s="53"/>
      <x:c r="F41" s="54"/>
      <x:c r="G41" s="54"/>
      <x:c r="H41" s="53"/>
      <x:c r="I41" s="53"/>
      <x:c r="J41" s="55"/>
      <x:c r="K41" s="55"/>
      <x:c r="L41" s="55"/>
      <x:c r="M41" s="53"/>
      <x:c r="N41" s="53"/>
      <x:c r="O41" s="53"/>
      <x:c r="P41" s="53"/>
      <x:c r="Q41" s="53"/>
      <x:c r="R41" s="54"/>
      <x:c r="S41" s="96" t="str">
        <x:f>IF(OR(H41="",J41=""),"",H41*J41)</x:f>
      </x:c>
      <x:c r="T41" s="88" t="str">
        <x:f>IF(H41="","",MAX(H41-I41-O41,0))</x:f>
      </x:c>
      <x:c r="U41" s="96" t="str">
        <x:f>IF(OR(T41="",J41=""),"",T41*J41)</x:f>
      </x:c>
      <x:c r="V41" s="88" t="n">
        <x:f>IF(OR(T41&lt;=0,G41=""),0,MAX($B$4-G41,0))</x:f>
        <x:v>0</x:v>
      </x:c>
      <x:c r="W41" s="88" t="str">
        <x:f>IF(OR(K41="",I41=""),"",K41-I41)</x:f>
      </x:c>
      <x:c r="X41" s="96" t="str">
        <x:f>IF(OR(K41="",L41="",J41=""),"",(L41-J41)*K41)</x:f>
      </x:c>
      <x:c r="Y41" s="88" t="str">
        <x:f>IF(A41="","",IF(O41&gt;=H41,"Cancelled",IF(N41="Yes","On hold",IF(OR(K41&gt;I41,AND(K41&gt;0,L41&lt;&gt;J41)),"Invoice mismatch",IF(T41=0,IF(K41&lt;I41,"Received, not invoiced","Closed"),IF(I41&gt;0,"Partially received",IF(V41&gt;0,"Overdue",IF(M41="No","Awaiting confirmation","Confirmed"))))))))</x:f>
      </x:c>
    </x:row>
    <x:row r="42">
      <x:c r="A42" s="52"/>
      <x:c r="B42" s="53"/>
      <x:c r="C42" s="53"/>
      <x:c r="D42" s="53"/>
      <x:c r="E42" s="53"/>
      <x:c r="F42" s="54"/>
      <x:c r="G42" s="54"/>
      <x:c r="H42" s="53"/>
      <x:c r="I42" s="53"/>
      <x:c r="J42" s="55"/>
      <x:c r="K42" s="55"/>
      <x:c r="L42" s="55"/>
      <x:c r="M42" s="53"/>
      <x:c r="N42" s="53"/>
      <x:c r="O42" s="53"/>
      <x:c r="P42" s="53"/>
      <x:c r="Q42" s="53"/>
      <x:c r="R42" s="54"/>
      <x:c r="S42" s="96" t="str">
        <x:f>IF(OR(H42="",J42=""),"",H42*J42)</x:f>
      </x:c>
      <x:c r="T42" s="88" t="str">
        <x:f>IF(H42="","",MAX(H42-I42-O42,0))</x:f>
      </x:c>
      <x:c r="U42" s="96" t="str">
        <x:f>IF(OR(T42="",J42=""),"",T42*J42)</x:f>
      </x:c>
      <x:c r="V42" s="88" t="n">
        <x:f>IF(OR(T42&lt;=0,G42=""),0,MAX($B$4-G42,0))</x:f>
        <x:v>0</x:v>
      </x:c>
      <x:c r="W42" s="88" t="str">
        <x:f>IF(OR(K42="",I42=""),"",K42-I42)</x:f>
      </x:c>
      <x:c r="X42" s="96" t="str">
        <x:f>IF(OR(K42="",L42="",J42=""),"",(L42-J42)*K42)</x:f>
      </x:c>
      <x:c r="Y42" s="88" t="str">
        <x:f>IF(A42="","",IF(O42&gt;=H42,"Cancelled",IF(N42="Yes","On hold",IF(OR(K42&gt;I42,AND(K42&gt;0,L42&lt;&gt;J42)),"Invoice mismatch",IF(T42=0,IF(K42&lt;I42,"Received, not invoiced","Closed"),IF(I42&gt;0,"Partially received",IF(V42&gt;0,"Overdue",IF(M42="No","Awaiting confirmation","Confirmed"))))))))</x:f>
      </x:c>
    </x:row>
    <x:row r="43">
      <x:c r="A43" s="52"/>
      <x:c r="B43" s="53"/>
      <x:c r="C43" s="53"/>
      <x:c r="D43" s="53"/>
      <x:c r="E43" s="53"/>
      <x:c r="F43" s="54"/>
      <x:c r="G43" s="54"/>
      <x:c r="H43" s="53"/>
      <x:c r="I43" s="53"/>
      <x:c r="J43" s="55"/>
      <x:c r="K43" s="55"/>
      <x:c r="L43" s="55"/>
      <x:c r="M43" s="53"/>
      <x:c r="N43" s="53"/>
      <x:c r="O43" s="53"/>
      <x:c r="P43" s="53"/>
      <x:c r="Q43" s="53"/>
      <x:c r="R43" s="54"/>
      <x:c r="S43" s="96" t="str">
        <x:f>IF(OR(H43="",J43=""),"",H43*J43)</x:f>
      </x:c>
      <x:c r="T43" s="88" t="str">
        <x:f>IF(H43="","",MAX(H43-I43-O43,0))</x:f>
      </x:c>
      <x:c r="U43" s="96" t="str">
        <x:f>IF(OR(T43="",J43=""),"",T43*J43)</x:f>
      </x:c>
      <x:c r="V43" s="88" t="n">
        <x:f>IF(OR(T43&lt;=0,G43=""),0,MAX($B$4-G43,0))</x:f>
        <x:v>0</x:v>
      </x:c>
      <x:c r="W43" s="88" t="str">
        <x:f>IF(OR(K43="",I43=""),"",K43-I43)</x:f>
      </x:c>
      <x:c r="X43" s="96" t="str">
        <x:f>IF(OR(K43="",L43="",J43=""),"",(L43-J43)*K43)</x:f>
      </x:c>
      <x:c r="Y43" s="88" t="str">
        <x:f>IF(A43="","",IF(O43&gt;=H43,"Cancelled",IF(N43="Yes","On hold",IF(OR(K43&gt;I43,AND(K43&gt;0,L43&lt;&gt;J43)),"Invoice mismatch",IF(T43=0,IF(K43&lt;I43,"Received, not invoiced","Closed"),IF(I43&gt;0,"Partially received",IF(V43&gt;0,"Overdue",IF(M43="No","Awaiting confirmation","Confirmed"))))))))</x:f>
      </x:c>
    </x:row>
    <x:row r="44">
      <x:c r="A44" s="52"/>
      <x:c r="B44" s="53"/>
      <x:c r="C44" s="53"/>
      <x:c r="D44" s="53"/>
      <x:c r="E44" s="53"/>
      <x:c r="F44" s="54"/>
      <x:c r="G44" s="54"/>
      <x:c r="H44" s="53"/>
      <x:c r="I44" s="53"/>
      <x:c r="J44" s="55"/>
      <x:c r="K44" s="55"/>
      <x:c r="L44" s="55"/>
      <x:c r="M44" s="53"/>
      <x:c r="N44" s="53"/>
      <x:c r="O44" s="53"/>
      <x:c r="P44" s="53"/>
      <x:c r="Q44" s="53"/>
      <x:c r="R44" s="54"/>
      <x:c r="S44" s="96" t="str">
        <x:f>IF(OR(H44="",J44=""),"",H44*J44)</x:f>
      </x:c>
      <x:c r="T44" s="88" t="str">
        <x:f>IF(H44="","",MAX(H44-I44-O44,0))</x:f>
      </x:c>
      <x:c r="U44" s="96" t="str">
        <x:f>IF(OR(T44="",J44=""),"",T44*J44)</x:f>
      </x:c>
      <x:c r="V44" s="88" t="n">
        <x:f>IF(OR(T44&lt;=0,G44=""),0,MAX($B$4-G44,0))</x:f>
        <x:v>0</x:v>
      </x:c>
      <x:c r="W44" s="88" t="str">
        <x:f>IF(OR(K44="",I44=""),"",K44-I44)</x:f>
      </x:c>
      <x:c r="X44" s="96" t="str">
        <x:f>IF(OR(K44="",L44="",J44=""),"",(L44-J44)*K44)</x:f>
      </x:c>
      <x:c r="Y44" s="88" t="str">
        <x:f>IF(A44="","",IF(O44&gt;=H44,"Cancelled",IF(N44="Yes","On hold",IF(OR(K44&gt;I44,AND(K44&gt;0,L44&lt;&gt;J44)),"Invoice mismatch",IF(T44=0,IF(K44&lt;I44,"Received, not invoiced","Closed"),IF(I44&gt;0,"Partially received",IF(V44&gt;0,"Overdue",IF(M44="No","Awaiting confirmation","Confirmed"))))))))</x:f>
      </x:c>
    </x:row>
    <x:row r="45">
      <x:c r="A45" s="52"/>
      <x:c r="B45" s="53"/>
      <x:c r="C45" s="53"/>
      <x:c r="D45" s="53"/>
      <x:c r="E45" s="53"/>
      <x:c r="F45" s="54"/>
      <x:c r="G45" s="54"/>
      <x:c r="H45" s="53"/>
      <x:c r="I45" s="53"/>
      <x:c r="J45" s="55"/>
      <x:c r="K45" s="55"/>
      <x:c r="L45" s="55"/>
      <x:c r="M45" s="53"/>
      <x:c r="N45" s="53"/>
      <x:c r="O45" s="53"/>
      <x:c r="P45" s="53"/>
      <x:c r="Q45" s="53"/>
      <x:c r="R45" s="54"/>
      <x:c r="S45" s="96" t="str">
        <x:f>IF(OR(H45="",J45=""),"",H45*J45)</x:f>
      </x:c>
      <x:c r="T45" s="88" t="str">
        <x:f>IF(H45="","",MAX(H45-I45-O45,0))</x:f>
      </x:c>
      <x:c r="U45" s="96" t="str">
        <x:f>IF(OR(T45="",J45=""),"",T45*J45)</x:f>
      </x:c>
      <x:c r="V45" s="88" t="n">
        <x:f>IF(OR(T45&lt;=0,G45=""),0,MAX($B$4-G45,0))</x:f>
        <x:v>0</x:v>
      </x:c>
      <x:c r="W45" s="88" t="str">
        <x:f>IF(OR(K45="",I45=""),"",K45-I45)</x:f>
      </x:c>
      <x:c r="X45" s="96" t="str">
        <x:f>IF(OR(K45="",L45="",J45=""),"",(L45-J45)*K45)</x:f>
      </x:c>
      <x:c r="Y45" s="88" t="str">
        <x:f>IF(A45="","",IF(O45&gt;=H45,"Cancelled",IF(N45="Yes","On hold",IF(OR(K45&gt;I45,AND(K45&gt;0,L45&lt;&gt;J45)),"Invoice mismatch",IF(T45=0,IF(K45&lt;I45,"Received, not invoiced","Closed"),IF(I45&gt;0,"Partially received",IF(V45&gt;0,"Overdue",IF(M45="No","Awaiting confirmation","Confirmed"))))))))</x:f>
      </x:c>
    </x:row>
    <x:row r="46">
      <x:c r="A46" s="52"/>
      <x:c r="B46" s="53"/>
      <x:c r="C46" s="53"/>
      <x:c r="D46" s="53"/>
      <x:c r="E46" s="53"/>
      <x:c r="F46" s="54"/>
      <x:c r="G46" s="54"/>
      <x:c r="H46" s="53"/>
      <x:c r="I46" s="53"/>
      <x:c r="J46" s="55"/>
      <x:c r="K46" s="55"/>
      <x:c r="L46" s="55"/>
      <x:c r="M46" s="53"/>
      <x:c r="N46" s="53"/>
      <x:c r="O46" s="53"/>
      <x:c r="P46" s="53"/>
      <x:c r="Q46" s="53"/>
      <x:c r="R46" s="54"/>
      <x:c r="S46" s="96" t="str">
        <x:f>IF(OR(H46="",J46=""),"",H46*J46)</x:f>
      </x:c>
      <x:c r="T46" s="88" t="str">
        <x:f>IF(H46="","",MAX(H46-I46-O46,0))</x:f>
      </x:c>
      <x:c r="U46" s="96" t="str">
        <x:f>IF(OR(T46="",J46=""),"",T46*J46)</x:f>
      </x:c>
      <x:c r="V46" s="88" t="n">
        <x:f>IF(OR(T46&lt;=0,G46=""),0,MAX($B$4-G46,0))</x:f>
        <x:v>0</x:v>
      </x:c>
      <x:c r="W46" s="88" t="str">
        <x:f>IF(OR(K46="",I46=""),"",K46-I46)</x:f>
      </x:c>
      <x:c r="X46" s="96" t="str">
        <x:f>IF(OR(K46="",L46="",J46=""),"",(L46-J46)*K46)</x:f>
      </x:c>
      <x:c r="Y46" s="88" t="str">
        <x:f>IF(A46="","",IF(O46&gt;=H46,"Cancelled",IF(N46="Yes","On hold",IF(OR(K46&gt;I46,AND(K46&gt;0,L46&lt;&gt;J46)),"Invoice mismatch",IF(T46=0,IF(K46&lt;I46,"Received, not invoiced","Closed"),IF(I46&gt;0,"Partially received",IF(V46&gt;0,"Overdue",IF(M46="No","Awaiting confirmation","Confirmed"))))))))</x:f>
      </x:c>
    </x:row>
    <x:row r="47">
      <x:c r="A47" s="52"/>
      <x:c r="B47" s="53"/>
      <x:c r="C47" s="53"/>
      <x:c r="D47" s="53"/>
      <x:c r="E47" s="53"/>
      <x:c r="F47" s="54"/>
      <x:c r="G47" s="54"/>
      <x:c r="H47" s="53"/>
      <x:c r="I47" s="53"/>
      <x:c r="J47" s="55"/>
      <x:c r="K47" s="55"/>
      <x:c r="L47" s="55"/>
      <x:c r="M47" s="53"/>
      <x:c r="N47" s="53"/>
      <x:c r="O47" s="53"/>
      <x:c r="P47" s="53"/>
      <x:c r="Q47" s="53"/>
      <x:c r="R47" s="54"/>
      <x:c r="S47" s="96" t="str">
        <x:f>IF(OR(H47="",J47=""),"",H47*J47)</x:f>
      </x:c>
      <x:c r="T47" s="88" t="str">
        <x:f>IF(H47="","",MAX(H47-I47-O47,0))</x:f>
      </x:c>
      <x:c r="U47" s="96" t="str">
        <x:f>IF(OR(T47="",J47=""),"",T47*J47)</x:f>
      </x:c>
      <x:c r="V47" s="88" t="n">
        <x:f>IF(OR(T47&lt;=0,G47=""),0,MAX($B$4-G47,0))</x:f>
        <x:v>0</x:v>
      </x:c>
      <x:c r="W47" s="88" t="str">
        <x:f>IF(OR(K47="",I47=""),"",K47-I47)</x:f>
      </x:c>
      <x:c r="X47" s="96" t="str">
        <x:f>IF(OR(K47="",L47="",J47=""),"",(L47-J47)*K47)</x:f>
      </x:c>
      <x:c r="Y47" s="88" t="str">
        <x:f>IF(A47="","",IF(O47&gt;=H47,"Cancelled",IF(N47="Yes","On hold",IF(OR(K47&gt;I47,AND(K47&gt;0,L47&lt;&gt;J47)),"Invoice mismatch",IF(T47=0,IF(K47&lt;I47,"Received, not invoiced","Closed"),IF(I47&gt;0,"Partially received",IF(V47&gt;0,"Overdue",IF(M47="No","Awaiting confirmation","Confirmed"))))))))</x:f>
      </x:c>
    </x:row>
    <x:row r="48">
      <x:c r="A48" s="52"/>
      <x:c r="B48" s="53"/>
      <x:c r="C48" s="53"/>
      <x:c r="D48" s="53"/>
      <x:c r="E48" s="53"/>
      <x:c r="F48" s="54"/>
      <x:c r="G48" s="54"/>
      <x:c r="H48" s="53"/>
      <x:c r="I48" s="53"/>
      <x:c r="J48" s="55"/>
      <x:c r="K48" s="55"/>
      <x:c r="L48" s="55"/>
      <x:c r="M48" s="53"/>
      <x:c r="N48" s="53"/>
      <x:c r="O48" s="53"/>
      <x:c r="P48" s="53"/>
      <x:c r="Q48" s="53"/>
      <x:c r="R48" s="54"/>
      <x:c r="S48" s="96" t="str">
        <x:f>IF(OR(H48="",J48=""),"",H48*J48)</x:f>
      </x:c>
      <x:c r="T48" s="88" t="str">
        <x:f>IF(H48="","",MAX(H48-I48-O48,0))</x:f>
      </x:c>
      <x:c r="U48" s="96" t="str">
        <x:f>IF(OR(T48="",J48=""),"",T48*J48)</x:f>
      </x:c>
      <x:c r="V48" s="88" t="n">
        <x:f>IF(OR(T48&lt;=0,G48=""),0,MAX($B$4-G48,0))</x:f>
        <x:v>0</x:v>
      </x:c>
      <x:c r="W48" s="88" t="str">
        <x:f>IF(OR(K48="",I48=""),"",K48-I48)</x:f>
      </x:c>
      <x:c r="X48" s="96" t="str">
        <x:f>IF(OR(K48="",L48="",J48=""),"",(L48-J48)*K48)</x:f>
      </x:c>
      <x:c r="Y48" s="88" t="str">
        <x:f>IF(A48="","",IF(O48&gt;=H48,"Cancelled",IF(N48="Yes","On hold",IF(OR(K48&gt;I48,AND(K48&gt;0,L48&lt;&gt;J48)),"Invoice mismatch",IF(T48=0,IF(K48&lt;I48,"Received, not invoiced","Closed"),IF(I48&gt;0,"Partially received",IF(V48&gt;0,"Overdue",IF(M48="No","Awaiting confirmation","Confirmed"))))))))</x:f>
      </x:c>
    </x:row>
    <x:row r="49">
      <x:c r="A49" s="52"/>
      <x:c r="B49" s="53"/>
      <x:c r="C49" s="53"/>
      <x:c r="D49" s="53"/>
      <x:c r="E49" s="53"/>
      <x:c r="F49" s="54"/>
      <x:c r="G49" s="54"/>
      <x:c r="H49" s="53"/>
      <x:c r="I49" s="53"/>
      <x:c r="J49" s="55"/>
      <x:c r="K49" s="55"/>
      <x:c r="L49" s="55"/>
      <x:c r="M49" s="53"/>
      <x:c r="N49" s="53"/>
      <x:c r="O49" s="53"/>
      <x:c r="P49" s="53"/>
      <x:c r="Q49" s="53"/>
      <x:c r="R49" s="54"/>
      <x:c r="S49" s="96" t="str">
        <x:f>IF(OR(H49="",J49=""),"",H49*J49)</x:f>
      </x:c>
      <x:c r="T49" s="88" t="str">
        <x:f>IF(H49="","",MAX(H49-I49-O49,0))</x:f>
      </x:c>
      <x:c r="U49" s="96" t="str">
        <x:f>IF(OR(T49="",J49=""),"",T49*J49)</x:f>
      </x:c>
      <x:c r="V49" s="88" t="n">
        <x:f>IF(OR(T49&lt;=0,G49=""),0,MAX($B$4-G49,0))</x:f>
        <x:v>0</x:v>
      </x:c>
      <x:c r="W49" s="88" t="str">
        <x:f>IF(OR(K49="",I49=""),"",K49-I49)</x:f>
      </x:c>
      <x:c r="X49" s="96" t="str">
        <x:f>IF(OR(K49="",L49="",J49=""),"",(L49-J49)*K49)</x:f>
      </x:c>
      <x:c r="Y49" s="88" t="str">
        <x:f>IF(A49="","",IF(O49&gt;=H49,"Cancelled",IF(N49="Yes","On hold",IF(OR(K49&gt;I49,AND(K49&gt;0,L49&lt;&gt;J49)),"Invoice mismatch",IF(T49=0,IF(K49&lt;I49,"Received, not invoiced","Closed"),IF(I49&gt;0,"Partially received",IF(V49&gt;0,"Overdue",IF(M49="No","Awaiting confirmation","Confirmed"))))))))</x:f>
      </x:c>
    </x:row>
    <x:row r="50">
      <x:c r="A50" s="52"/>
      <x:c r="B50" s="53"/>
      <x:c r="C50" s="53"/>
      <x:c r="D50" s="53"/>
      <x:c r="E50" s="53"/>
      <x:c r="F50" s="54"/>
      <x:c r="G50" s="54"/>
      <x:c r="H50" s="53"/>
      <x:c r="I50" s="53"/>
      <x:c r="J50" s="55"/>
      <x:c r="K50" s="55"/>
      <x:c r="L50" s="55"/>
      <x:c r="M50" s="53"/>
      <x:c r="N50" s="53"/>
      <x:c r="O50" s="53"/>
      <x:c r="P50" s="53"/>
      <x:c r="Q50" s="53"/>
      <x:c r="R50" s="54"/>
      <x:c r="S50" s="96" t="str">
        <x:f>IF(OR(H50="",J50=""),"",H50*J50)</x:f>
      </x:c>
      <x:c r="T50" s="88" t="str">
        <x:f>IF(H50="","",MAX(H50-I50-O50,0))</x:f>
      </x:c>
      <x:c r="U50" s="96" t="str">
        <x:f>IF(OR(T50="",J50=""),"",T50*J50)</x:f>
      </x:c>
      <x:c r="V50" s="88" t="n">
        <x:f>IF(OR(T50&lt;=0,G50=""),0,MAX($B$4-G50,0))</x:f>
        <x:v>0</x:v>
      </x:c>
      <x:c r="W50" s="88" t="str">
        <x:f>IF(OR(K50="",I50=""),"",K50-I50)</x:f>
      </x:c>
      <x:c r="X50" s="96" t="str">
        <x:f>IF(OR(K50="",L50="",J50=""),"",(L50-J50)*K50)</x:f>
      </x:c>
      <x:c r="Y50" s="88" t="str">
        <x:f>IF(A50="","",IF(O50&gt;=H50,"Cancelled",IF(N50="Yes","On hold",IF(OR(K50&gt;I50,AND(K50&gt;0,L50&lt;&gt;J50)),"Invoice mismatch",IF(T50=0,IF(K50&lt;I50,"Received, not invoiced","Closed"),IF(I50&gt;0,"Partially received",IF(V50&gt;0,"Overdue",IF(M50="No","Awaiting confirmation","Confirmed"))))))))</x:f>
      </x:c>
    </x:row>
    <x:row r="51">
      <x:c r="A51" s="52"/>
      <x:c r="B51" s="53"/>
      <x:c r="C51" s="53"/>
      <x:c r="D51" s="53"/>
      <x:c r="E51" s="53"/>
      <x:c r="F51" s="54"/>
      <x:c r="G51" s="54"/>
      <x:c r="H51" s="53"/>
      <x:c r="I51" s="53"/>
      <x:c r="J51" s="55"/>
      <x:c r="K51" s="55"/>
      <x:c r="L51" s="55"/>
      <x:c r="M51" s="53"/>
      <x:c r="N51" s="53"/>
      <x:c r="O51" s="53"/>
      <x:c r="P51" s="53"/>
      <x:c r="Q51" s="53"/>
      <x:c r="R51" s="54"/>
      <x:c r="S51" s="96" t="str">
        <x:f>IF(OR(H51="",J51=""),"",H51*J51)</x:f>
      </x:c>
      <x:c r="T51" s="88" t="str">
        <x:f>IF(H51="","",MAX(H51-I51-O51,0))</x:f>
      </x:c>
      <x:c r="U51" s="96" t="str">
        <x:f>IF(OR(T51="",J51=""),"",T51*J51)</x:f>
      </x:c>
      <x:c r="V51" s="88" t="n">
        <x:f>IF(OR(T51&lt;=0,G51=""),0,MAX($B$4-G51,0))</x:f>
        <x:v>0</x:v>
      </x:c>
      <x:c r="W51" s="88" t="str">
        <x:f>IF(OR(K51="",I51=""),"",K51-I51)</x:f>
      </x:c>
      <x:c r="X51" s="96" t="str">
        <x:f>IF(OR(K51="",L51="",J51=""),"",(L51-J51)*K51)</x:f>
      </x:c>
      <x:c r="Y51" s="88" t="str">
        <x:f>IF(A51="","",IF(O51&gt;=H51,"Cancelled",IF(N51="Yes","On hold",IF(OR(K51&gt;I51,AND(K51&gt;0,L51&lt;&gt;J51)),"Invoice mismatch",IF(T51=0,IF(K51&lt;I51,"Received, not invoiced","Closed"),IF(I51&gt;0,"Partially received",IF(V51&gt;0,"Overdue",IF(M51="No","Awaiting confirmation","Confirmed"))))))))</x:f>
      </x:c>
    </x:row>
    <x:row r="52">
      <x:c r="A52" s="52"/>
      <x:c r="B52" s="53"/>
      <x:c r="C52" s="53"/>
      <x:c r="D52" s="53"/>
      <x:c r="E52" s="53"/>
      <x:c r="F52" s="54"/>
      <x:c r="G52" s="54"/>
      <x:c r="H52" s="53"/>
      <x:c r="I52" s="53"/>
      <x:c r="J52" s="55"/>
      <x:c r="K52" s="55"/>
      <x:c r="L52" s="55"/>
      <x:c r="M52" s="53"/>
      <x:c r="N52" s="53"/>
      <x:c r="O52" s="53"/>
      <x:c r="P52" s="53"/>
      <x:c r="Q52" s="53"/>
      <x:c r="R52" s="54"/>
      <x:c r="S52" s="96" t="str">
        <x:f>IF(OR(H52="",J52=""),"",H52*J52)</x:f>
      </x:c>
      <x:c r="T52" s="88" t="str">
        <x:f>IF(H52="","",MAX(H52-I52-O52,0))</x:f>
      </x:c>
      <x:c r="U52" s="96" t="str">
        <x:f>IF(OR(T52="",J52=""),"",T52*J52)</x:f>
      </x:c>
      <x:c r="V52" s="88" t="n">
        <x:f>IF(OR(T52&lt;=0,G52=""),0,MAX($B$4-G52,0))</x:f>
        <x:v>0</x:v>
      </x:c>
      <x:c r="W52" s="88" t="str">
        <x:f>IF(OR(K52="",I52=""),"",K52-I52)</x:f>
      </x:c>
      <x:c r="X52" s="96" t="str">
        <x:f>IF(OR(K52="",L52="",J52=""),"",(L52-J52)*K52)</x:f>
      </x:c>
      <x:c r="Y52" s="88" t="str">
        <x:f>IF(A52="","",IF(O52&gt;=H52,"Cancelled",IF(N52="Yes","On hold",IF(OR(K52&gt;I52,AND(K52&gt;0,L52&lt;&gt;J52)),"Invoice mismatch",IF(T52=0,IF(K52&lt;I52,"Received, not invoiced","Closed"),IF(I52&gt;0,"Partially received",IF(V52&gt;0,"Overdue",IF(M52="No","Awaiting confirmation","Confirmed"))))))))</x:f>
      </x:c>
    </x:row>
    <x:row r="53">
      <x:c r="A53" s="52"/>
      <x:c r="B53" s="53"/>
      <x:c r="C53" s="53"/>
      <x:c r="D53" s="53"/>
      <x:c r="E53" s="53"/>
      <x:c r="F53" s="54"/>
      <x:c r="G53" s="54"/>
      <x:c r="H53" s="53"/>
      <x:c r="I53" s="53"/>
      <x:c r="J53" s="55"/>
      <x:c r="K53" s="55"/>
      <x:c r="L53" s="55"/>
      <x:c r="M53" s="53"/>
      <x:c r="N53" s="53"/>
      <x:c r="O53" s="53"/>
      <x:c r="P53" s="53"/>
      <x:c r="Q53" s="53"/>
      <x:c r="R53" s="54"/>
      <x:c r="S53" s="96" t="str">
        <x:f>IF(OR(H53="",J53=""),"",H53*J53)</x:f>
      </x:c>
      <x:c r="T53" s="88" t="str">
        <x:f>IF(H53="","",MAX(H53-I53-O53,0))</x:f>
      </x:c>
      <x:c r="U53" s="96" t="str">
        <x:f>IF(OR(T53="",J53=""),"",T53*J53)</x:f>
      </x:c>
      <x:c r="V53" s="88" t="n">
        <x:f>IF(OR(T53&lt;=0,G53=""),0,MAX($B$4-G53,0))</x:f>
        <x:v>0</x:v>
      </x:c>
      <x:c r="W53" s="88" t="str">
        <x:f>IF(OR(K53="",I53=""),"",K53-I53)</x:f>
      </x:c>
      <x:c r="X53" s="96" t="str">
        <x:f>IF(OR(K53="",L53="",J53=""),"",(L53-J53)*K53)</x:f>
      </x:c>
      <x:c r="Y53" s="88" t="str">
        <x:f>IF(A53="","",IF(O53&gt;=H53,"Cancelled",IF(N53="Yes","On hold",IF(OR(K53&gt;I53,AND(K53&gt;0,L53&lt;&gt;J53)),"Invoice mismatch",IF(T53=0,IF(K53&lt;I53,"Received, not invoiced","Closed"),IF(I53&gt;0,"Partially received",IF(V53&gt;0,"Overdue",IF(M53="No","Awaiting confirmation","Confirmed"))))))))</x:f>
      </x:c>
    </x:row>
    <x:row r="54">
      <x:c r="A54" s="52"/>
      <x:c r="B54" s="53"/>
      <x:c r="C54" s="53"/>
      <x:c r="D54" s="53"/>
      <x:c r="E54" s="53"/>
      <x:c r="F54" s="54"/>
      <x:c r="G54" s="54"/>
      <x:c r="H54" s="53"/>
      <x:c r="I54" s="53"/>
      <x:c r="J54" s="55"/>
      <x:c r="K54" s="55"/>
      <x:c r="L54" s="55"/>
      <x:c r="M54" s="53"/>
      <x:c r="N54" s="53"/>
      <x:c r="O54" s="53"/>
      <x:c r="P54" s="53"/>
      <x:c r="Q54" s="53"/>
      <x:c r="R54" s="54"/>
      <x:c r="S54" s="96" t="str">
        <x:f>IF(OR(H54="",J54=""),"",H54*J54)</x:f>
      </x:c>
      <x:c r="T54" s="88" t="str">
        <x:f>IF(H54="","",MAX(H54-I54-O54,0))</x:f>
      </x:c>
      <x:c r="U54" s="96" t="str">
        <x:f>IF(OR(T54="",J54=""),"",T54*J54)</x:f>
      </x:c>
      <x:c r="V54" s="88" t="n">
        <x:f>IF(OR(T54&lt;=0,G54=""),0,MAX($B$4-G54,0))</x:f>
        <x:v>0</x:v>
      </x:c>
      <x:c r="W54" s="88" t="str">
        <x:f>IF(OR(K54="",I54=""),"",K54-I54)</x:f>
      </x:c>
      <x:c r="X54" s="96" t="str">
        <x:f>IF(OR(K54="",L54="",J54=""),"",(L54-J54)*K54)</x:f>
      </x:c>
      <x:c r="Y54" s="88" t="str">
        <x:f>IF(A54="","",IF(O54&gt;=H54,"Cancelled",IF(N54="Yes","On hold",IF(OR(K54&gt;I54,AND(K54&gt;0,L54&lt;&gt;J54)),"Invoice mismatch",IF(T54=0,IF(K54&lt;I54,"Received, not invoiced","Closed"),IF(I54&gt;0,"Partially received",IF(V54&gt;0,"Overdue",IF(M54="No","Awaiting confirmation","Confirmed"))))))))</x:f>
      </x:c>
    </x:row>
    <x:row r="55">
      <x:c r="A55" s="52"/>
      <x:c r="B55" s="53"/>
      <x:c r="C55" s="53"/>
      <x:c r="D55" s="53"/>
      <x:c r="E55" s="53"/>
      <x:c r="F55" s="54"/>
      <x:c r="G55" s="54"/>
      <x:c r="H55" s="53"/>
      <x:c r="I55" s="53"/>
      <x:c r="J55" s="55"/>
      <x:c r="K55" s="55"/>
      <x:c r="L55" s="55"/>
      <x:c r="M55" s="53"/>
      <x:c r="N55" s="53"/>
      <x:c r="O55" s="53"/>
      <x:c r="P55" s="53"/>
      <x:c r="Q55" s="53"/>
      <x:c r="R55" s="54"/>
      <x:c r="S55" s="96" t="str">
        <x:f>IF(OR(H55="",J55=""),"",H55*J55)</x:f>
      </x:c>
      <x:c r="T55" s="88" t="str">
        <x:f>IF(H55="","",MAX(H55-I55-O55,0))</x:f>
      </x:c>
      <x:c r="U55" s="96" t="str">
        <x:f>IF(OR(T55="",J55=""),"",T55*J55)</x:f>
      </x:c>
      <x:c r="V55" s="88" t="n">
        <x:f>IF(OR(T55&lt;=0,G55=""),0,MAX($B$4-G55,0))</x:f>
        <x:v>0</x:v>
      </x:c>
      <x:c r="W55" s="88" t="str">
        <x:f>IF(OR(K55="",I55=""),"",K55-I55)</x:f>
      </x:c>
      <x:c r="X55" s="96" t="str">
        <x:f>IF(OR(K55="",L55="",J55=""),"",(L55-J55)*K55)</x:f>
      </x:c>
      <x:c r="Y55" s="88" t="str">
        <x:f>IF(A55="","",IF(O55&gt;=H55,"Cancelled",IF(N55="Yes","On hold",IF(OR(K55&gt;I55,AND(K55&gt;0,L55&lt;&gt;J55)),"Invoice mismatch",IF(T55=0,IF(K55&lt;I55,"Received, not invoiced","Closed"),IF(I55&gt;0,"Partially received",IF(V55&gt;0,"Overdue",IF(M55="No","Awaiting confirmation","Confirmed"))))))))</x:f>
      </x:c>
    </x:row>
    <x:row r="56">
      <x:c r="A56" s="52"/>
      <x:c r="B56" s="53"/>
      <x:c r="C56" s="53"/>
      <x:c r="D56" s="53"/>
      <x:c r="E56" s="53"/>
      <x:c r="F56" s="54"/>
      <x:c r="G56" s="54"/>
      <x:c r="H56" s="53"/>
      <x:c r="I56" s="53"/>
      <x:c r="J56" s="55"/>
      <x:c r="K56" s="55"/>
      <x:c r="L56" s="55"/>
      <x:c r="M56" s="53"/>
      <x:c r="N56" s="53"/>
      <x:c r="O56" s="53"/>
      <x:c r="P56" s="53"/>
      <x:c r="Q56" s="53"/>
      <x:c r="R56" s="54"/>
      <x:c r="S56" s="96" t="str">
        <x:f>IF(OR(H56="",J56=""),"",H56*J56)</x:f>
      </x:c>
      <x:c r="T56" s="88" t="str">
        <x:f>IF(H56="","",MAX(H56-I56-O56,0))</x:f>
      </x:c>
      <x:c r="U56" s="96" t="str">
        <x:f>IF(OR(T56="",J56=""),"",T56*J56)</x:f>
      </x:c>
      <x:c r="V56" s="88" t="n">
        <x:f>IF(OR(T56&lt;=0,G56=""),0,MAX($B$4-G56,0))</x:f>
        <x:v>0</x:v>
      </x:c>
      <x:c r="W56" s="88" t="str">
        <x:f>IF(OR(K56="",I56=""),"",K56-I56)</x:f>
      </x:c>
      <x:c r="X56" s="96" t="str">
        <x:f>IF(OR(K56="",L56="",J56=""),"",(L56-J56)*K56)</x:f>
      </x:c>
      <x:c r="Y56" s="88" t="str">
        <x:f>IF(A56="","",IF(O56&gt;=H56,"Cancelled",IF(N56="Yes","On hold",IF(OR(K56&gt;I56,AND(K56&gt;0,L56&lt;&gt;J56)),"Invoice mismatch",IF(T56=0,IF(K56&lt;I56,"Received, not invoiced","Closed"),IF(I56&gt;0,"Partially received",IF(V56&gt;0,"Overdue",IF(M56="No","Awaiting confirmation","Confirmed"))))))))</x:f>
      </x:c>
    </x:row>
    <x:row r="57">
      <x:c r="A57" s="52"/>
      <x:c r="B57" s="53"/>
      <x:c r="C57" s="53"/>
      <x:c r="D57" s="53"/>
      <x:c r="E57" s="53"/>
      <x:c r="F57" s="54"/>
      <x:c r="G57" s="54"/>
      <x:c r="H57" s="53"/>
      <x:c r="I57" s="53"/>
      <x:c r="J57" s="55"/>
      <x:c r="K57" s="55"/>
      <x:c r="L57" s="55"/>
      <x:c r="M57" s="53"/>
      <x:c r="N57" s="53"/>
      <x:c r="O57" s="53"/>
      <x:c r="P57" s="53"/>
      <x:c r="Q57" s="53"/>
      <x:c r="R57" s="54"/>
      <x:c r="S57" s="96" t="str">
        <x:f>IF(OR(H57="",J57=""),"",H57*J57)</x:f>
      </x:c>
      <x:c r="T57" s="88" t="str">
        <x:f>IF(H57="","",MAX(H57-I57-O57,0))</x:f>
      </x:c>
      <x:c r="U57" s="96" t="str">
        <x:f>IF(OR(T57="",J57=""),"",T57*J57)</x:f>
      </x:c>
      <x:c r="V57" s="88" t="n">
        <x:f>IF(OR(T57&lt;=0,G57=""),0,MAX($B$4-G57,0))</x:f>
        <x:v>0</x:v>
      </x:c>
      <x:c r="W57" s="88" t="str">
        <x:f>IF(OR(K57="",I57=""),"",K57-I57)</x:f>
      </x:c>
      <x:c r="X57" s="96" t="str">
        <x:f>IF(OR(K57="",L57="",J57=""),"",(L57-J57)*K57)</x:f>
      </x:c>
      <x:c r="Y57" s="88" t="str">
        <x:f>IF(A57="","",IF(O57&gt;=H57,"Cancelled",IF(N57="Yes","On hold",IF(OR(K57&gt;I57,AND(K57&gt;0,L57&lt;&gt;J57)),"Invoice mismatch",IF(T57=0,IF(K57&lt;I57,"Received, not invoiced","Closed"),IF(I57&gt;0,"Partially received",IF(V57&gt;0,"Overdue",IF(M57="No","Awaiting confirmation","Confirmed"))))))))</x:f>
      </x:c>
    </x:row>
    <x:row r="58">
      <x:c r="A58" s="52"/>
      <x:c r="B58" s="53"/>
      <x:c r="C58" s="53"/>
      <x:c r="D58" s="53"/>
      <x:c r="E58" s="53"/>
      <x:c r="F58" s="54"/>
      <x:c r="G58" s="54"/>
      <x:c r="H58" s="53"/>
      <x:c r="I58" s="53"/>
      <x:c r="J58" s="55"/>
      <x:c r="K58" s="55"/>
      <x:c r="L58" s="55"/>
      <x:c r="M58" s="53"/>
      <x:c r="N58" s="53"/>
      <x:c r="O58" s="53"/>
      <x:c r="P58" s="53"/>
      <x:c r="Q58" s="53"/>
      <x:c r="R58" s="54"/>
      <x:c r="S58" s="96" t="str">
        <x:f>IF(OR(H58="",J58=""),"",H58*J58)</x:f>
      </x:c>
      <x:c r="T58" s="88" t="str">
        <x:f>IF(H58="","",MAX(H58-I58-O58,0))</x:f>
      </x:c>
      <x:c r="U58" s="96" t="str">
        <x:f>IF(OR(T58="",J58=""),"",T58*J58)</x:f>
      </x:c>
      <x:c r="V58" s="88" t="n">
        <x:f>IF(OR(T58&lt;=0,G58=""),0,MAX($B$4-G58,0))</x:f>
        <x:v>0</x:v>
      </x:c>
      <x:c r="W58" s="88" t="str">
        <x:f>IF(OR(K58="",I58=""),"",K58-I58)</x:f>
      </x:c>
      <x:c r="X58" s="96" t="str">
        <x:f>IF(OR(K58="",L58="",J58=""),"",(L58-J58)*K58)</x:f>
      </x:c>
      <x:c r="Y58" s="88" t="str">
        <x:f>IF(A58="","",IF(O58&gt;=H58,"Cancelled",IF(N58="Yes","On hold",IF(OR(K58&gt;I58,AND(K58&gt;0,L58&lt;&gt;J58)),"Invoice mismatch",IF(T58=0,IF(K58&lt;I58,"Received, not invoiced","Closed"),IF(I58&gt;0,"Partially received",IF(V58&gt;0,"Overdue",IF(M58="No","Awaiting confirmation","Confirmed"))))))))</x:f>
      </x:c>
    </x:row>
    <x:row r="59">
      <x:c r="A59" s="52"/>
      <x:c r="B59" s="53"/>
      <x:c r="C59" s="53"/>
      <x:c r="D59" s="53"/>
      <x:c r="E59" s="53"/>
      <x:c r="F59" s="54"/>
      <x:c r="G59" s="54"/>
      <x:c r="H59" s="53"/>
      <x:c r="I59" s="53"/>
      <x:c r="J59" s="55"/>
      <x:c r="K59" s="55"/>
      <x:c r="L59" s="55"/>
      <x:c r="M59" s="53"/>
      <x:c r="N59" s="53"/>
      <x:c r="O59" s="53"/>
      <x:c r="P59" s="53"/>
      <x:c r="Q59" s="53"/>
      <x:c r="R59" s="54"/>
      <x:c r="S59" s="96" t="str">
        <x:f>IF(OR(H59="",J59=""),"",H59*J59)</x:f>
      </x:c>
      <x:c r="T59" s="88" t="str">
        <x:f>IF(H59="","",MAX(H59-I59-O59,0))</x:f>
      </x:c>
      <x:c r="U59" s="96" t="str">
        <x:f>IF(OR(T59="",J59=""),"",T59*J59)</x:f>
      </x:c>
      <x:c r="V59" s="88" t="n">
        <x:f>IF(OR(T59&lt;=0,G59=""),0,MAX($B$4-G59,0))</x:f>
        <x:v>0</x:v>
      </x:c>
      <x:c r="W59" s="88" t="str">
        <x:f>IF(OR(K59="",I59=""),"",K59-I59)</x:f>
      </x:c>
      <x:c r="X59" s="96" t="str">
        <x:f>IF(OR(K59="",L59="",J59=""),"",(L59-J59)*K59)</x:f>
      </x:c>
      <x:c r="Y59" s="88" t="str">
        <x:f>IF(A59="","",IF(O59&gt;=H59,"Cancelled",IF(N59="Yes","On hold",IF(OR(K59&gt;I59,AND(K59&gt;0,L59&lt;&gt;J59)),"Invoice mismatch",IF(T59=0,IF(K59&lt;I59,"Received, not invoiced","Closed"),IF(I59&gt;0,"Partially received",IF(V59&gt;0,"Overdue",IF(M59="No","Awaiting confirmation","Confirmed"))))))))</x:f>
      </x:c>
    </x:row>
    <x:row r="60">
      <x:c r="A60" s="52"/>
      <x:c r="B60" s="53"/>
      <x:c r="C60" s="53"/>
      <x:c r="D60" s="53"/>
      <x:c r="E60" s="53"/>
      <x:c r="F60" s="54"/>
      <x:c r="G60" s="54"/>
      <x:c r="H60" s="53"/>
      <x:c r="I60" s="53"/>
      <x:c r="J60" s="55"/>
      <x:c r="K60" s="55"/>
      <x:c r="L60" s="55"/>
      <x:c r="M60" s="53"/>
      <x:c r="N60" s="53"/>
      <x:c r="O60" s="53"/>
      <x:c r="P60" s="53"/>
      <x:c r="Q60" s="53"/>
      <x:c r="R60" s="54"/>
      <x:c r="S60" s="96" t="str">
        <x:f>IF(OR(H60="",J60=""),"",H60*J60)</x:f>
      </x:c>
      <x:c r="T60" s="88" t="str">
        <x:f>IF(H60="","",MAX(H60-I60-O60,0))</x:f>
      </x:c>
      <x:c r="U60" s="96" t="str">
        <x:f>IF(OR(T60="",J60=""),"",T60*J60)</x:f>
      </x:c>
      <x:c r="V60" s="88" t="n">
        <x:f>IF(OR(T60&lt;=0,G60=""),0,MAX($B$4-G60,0))</x:f>
        <x:v>0</x:v>
      </x:c>
      <x:c r="W60" s="88" t="str">
        <x:f>IF(OR(K60="",I60=""),"",K60-I60)</x:f>
      </x:c>
      <x:c r="X60" s="96" t="str">
        <x:f>IF(OR(K60="",L60="",J60=""),"",(L60-J60)*K60)</x:f>
      </x:c>
      <x:c r="Y60" s="88" t="str">
        <x:f>IF(A60="","",IF(O60&gt;=H60,"Cancelled",IF(N60="Yes","On hold",IF(OR(K60&gt;I60,AND(K60&gt;0,L60&lt;&gt;J60)),"Invoice mismatch",IF(T60=0,IF(K60&lt;I60,"Received, not invoiced","Closed"),IF(I60&gt;0,"Partially received",IF(V60&gt;0,"Overdue",IF(M60="No","Awaiting confirmation","Confirmed"))))))))</x:f>
      </x:c>
    </x:row>
    <x:row r="61">
      <x:c r="A61" s="52"/>
      <x:c r="B61" s="53"/>
      <x:c r="C61" s="53"/>
      <x:c r="D61" s="53"/>
      <x:c r="E61" s="53"/>
      <x:c r="F61" s="54"/>
      <x:c r="G61" s="54"/>
      <x:c r="H61" s="53"/>
      <x:c r="I61" s="53"/>
      <x:c r="J61" s="55"/>
      <x:c r="K61" s="55"/>
      <x:c r="L61" s="55"/>
      <x:c r="M61" s="53"/>
      <x:c r="N61" s="53"/>
      <x:c r="O61" s="53"/>
      <x:c r="P61" s="53"/>
      <x:c r="Q61" s="53"/>
      <x:c r="R61" s="54"/>
      <x:c r="S61" s="96" t="str">
        <x:f>IF(OR(H61="",J61=""),"",H61*J61)</x:f>
      </x:c>
      <x:c r="T61" s="88" t="str">
        <x:f>IF(H61="","",MAX(H61-I61-O61,0))</x:f>
      </x:c>
      <x:c r="U61" s="96" t="str">
        <x:f>IF(OR(T61="",J61=""),"",T61*J61)</x:f>
      </x:c>
      <x:c r="V61" s="88" t="n">
        <x:f>IF(OR(T61&lt;=0,G61=""),0,MAX($B$4-G61,0))</x:f>
        <x:v>0</x:v>
      </x:c>
      <x:c r="W61" s="88" t="str">
        <x:f>IF(OR(K61="",I61=""),"",K61-I61)</x:f>
      </x:c>
      <x:c r="X61" s="96" t="str">
        <x:f>IF(OR(K61="",L61="",J61=""),"",(L61-J61)*K61)</x:f>
      </x:c>
      <x:c r="Y61" s="88" t="str">
        <x:f>IF(A61="","",IF(O61&gt;=H61,"Cancelled",IF(N61="Yes","On hold",IF(OR(K61&gt;I61,AND(K61&gt;0,L61&lt;&gt;J61)),"Invoice mismatch",IF(T61=0,IF(K61&lt;I61,"Received, not invoiced","Closed"),IF(I61&gt;0,"Partially received",IF(V61&gt;0,"Overdue",IF(M61="No","Awaiting confirmation","Confirmed"))))))))</x:f>
      </x:c>
    </x:row>
    <x:row r="62">
      <x:c r="A62" s="52"/>
      <x:c r="B62" s="53"/>
      <x:c r="C62" s="53"/>
      <x:c r="D62" s="53"/>
      <x:c r="E62" s="53"/>
      <x:c r="F62" s="54"/>
      <x:c r="G62" s="54"/>
      <x:c r="H62" s="53"/>
      <x:c r="I62" s="53"/>
      <x:c r="J62" s="55"/>
      <x:c r="K62" s="55"/>
      <x:c r="L62" s="55"/>
      <x:c r="M62" s="53"/>
      <x:c r="N62" s="53"/>
      <x:c r="O62" s="53"/>
      <x:c r="P62" s="53"/>
      <x:c r="Q62" s="53"/>
      <x:c r="R62" s="54"/>
      <x:c r="S62" s="96" t="str">
        <x:f>IF(OR(H62="",J62=""),"",H62*J62)</x:f>
      </x:c>
      <x:c r="T62" s="88" t="str">
        <x:f>IF(H62="","",MAX(H62-I62-O62,0))</x:f>
      </x:c>
      <x:c r="U62" s="96" t="str">
        <x:f>IF(OR(T62="",J62=""),"",T62*J62)</x:f>
      </x:c>
      <x:c r="V62" s="88" t="n">
        <x:f>IF(OR(T62&lt;=0,G62=""),0,MAX($B$4-G62,0))</x:f>
        <x:v>0</x:v>
      </x:c>
      <x:c r="W62" s="88" t="str">
        <x:f>IF(OR(K62="",I62=""),"",K62-I62)</x:f>
      </x:c>
      <x:c r="X62" s="96" t="str">
        <x:f>IF(OR(K62="",L62="",J62=""),"",(L62-J62)*K62)</x:f>
      </x:c>
      <x:c r="Y62" s="88" t="str">
        <x:f>IF(A62="","",IF(O62&gt;=H62,"Cancelled",IF(N62="Yes","On hold",IF(OR(K62&gt;I62,AND(K62&gt;0,L62&lt;&gt;J62)),"Invoice mismatch",IF(T62=0,IF(K62&lt;I62,"Received, not invoiced","Closed"),IF(I62&gt;0,"Partially received",IF(V62&gt;0,"Overdue",IF(M62="No","Awaiting confirmation","Confirmed"))))))))</x:f>
      </x:c>
    </x:row>
    <x:row r="63">
      <x:c r="A63" s="52"/>
      <x:c r="B63" s="53"/>
      <x:c r="C63" s="53"/>
      <x:c r="D63" s="53"/>
      <x:c r="E63" s="53"/>
      <x:c r="F63" s="54"/>
      <x:c r="G63" s="54"/>
      <x:c r="H63" s="53"/>
      <x:c r="I63" s="53"/>
      <x:c r="J63" s="55"/>
      <x:c r="K63" s="55"/>
      <x:c r="L63" s="55"/>
      <x:c r="M63" s="53"/>
      <x:c r="N63" s="53"/>
      <x:c r="O63" s="53"/>
      <x:c r="P63" s="53"/>
      <x:c r="Q63" s="53"/>
      <x:c r="R63" s="54"/>
      <x:c r="S63" s="96" t="str">
        <x:f>IF(OR(H63="",J63=""),"",H63*J63)</x:f>
      </x:c>
      <x:c r="T63" s="88" t="str">
        <x:f>IF(H63="","",MAX(H63-I63-O63,0))</x:f>
      </x:c>
      <x:c r="U63" s="96" t="str">
        <x:f>IF(OR(T63="",J63=""),"",T63*J63)</x:f>
      </x:c>
      <x:c r="V63" s="88" t="n">
        <x:f>IF(OR(T63&lt;=0,G63=""),0,MAX($B$4-G63,0))</x:f>
        <x:v>0</x:v>
      </x:c>
      <x:c r="W63" s="88" t="str">
        <x:f>IF(OR(K63="",I63=""),"",K63-I63)</x:f>
      </x:c>
      <x:c r="X63" s="96" t="str">
        <x:f>IF(OR(K63="",L63="",J63=""),"",(L63-J63)*K63)</x:f>
      </x:c>
      <x:c r="Y63" s="88" t="str">
        <x:f>IF(A63="","",IF(O63&gt;=H63,"Cancelled",IF(N63="Yes","On hold",IF(OR(K63&gt;I63,AND(K63&gt;0,L63&lt;&gt;J63)),"Invoice mismatch",IF(T63=0,IF(K63&lt;I63,"Received, not invoiced","Closed"),IF(I63&gt;0,"Partially received",IF(V63&gt;0,"Overdue",IF(M63="No","Awaiting confirmation","Confirmed"))))))))</x:f>
      </x:c>
    </x:row>
    <x:row r="64">
      <x:c r="A64" s="52"/>
      <x:c r="B64" s="53"/>
      <x:c r="C64" s="53"/>
      <x:c r="D64" s="53"/>
      <x:c r="E64" s="53"/>
      <x:c r="F64" s="54"/>
      <x:c r="G64" s="54"/>
      <x:c r="H64" s="53"/>
      <x:c r="I64" s="53"/>
      <x:c r="J64" s="55"/>
      <x:c r="K64" s="55"/>
      <x:c r="L64" s="55"/>
      <x:c r="M64" s="53"/>
      <x:c r="N64" s="53"/>
      <x:c r="O64" s="53"/>
      <x:c r="P64" s="53"/>
      <x:c r="Q64" s="53"/>
      <x:c r="R64" s="54"/>
      <x:c r="S64" s="96" t="str">
        <x:f>IF(OR(H64="",J64=""),"",H64*J64)</x:f>
      </x:c>
      <x:c r="T64" s="88" t="str">
        <x:f>IF(H64="","",MAX(H64-I64-O64,0))</x:f>
      </x:c>
      <x:c r="U64" s="96" t="str">
        <x:f>IF(OR(T64="",J64=""),"",T64*J64)</x:f>
      </x:c>
      <x:c r="V64" s="88" t="n">
        <x:f>IF(OR(T64&lt;=0,G64=""),0,MAX($B$4-G64,0))</x:f>
        <x:v>0</x:v>
      </x:c>
      <x:c r="W64" s="88" t="str">
        <x:f>IF(OR(K64="",I64=""),"",K64-I64)</x:f>
      </x:c>
      <x:c r="X64" s="96" t="str">
        <x:f>IF(OR(K64="",L64="",J64=""),"",(L64-J64)*K64)</x:f>
      </x:c>
      <x:c r="Y64" s="88" t="str">
        <x:f>IF(A64="","",IF(O64&gt;=H64,"Cancelled",IF(N64="Yes","On hold",IF(OR(K64&gt;I64,AND(K64&gt;0,L64&lt;&gt;J64)),"Invoice mismatch",IF(T64=0,IF(K64&lt;I64,"Received, not invoiced","Closed"),IF(I64&gt;0,"Partially received",IF(V64&gt;0,"Overdue",IF(M64="No","Awaiting confirmation","Confirmed"))))))))</x:f>
      </x:c>
    </x:row>
    <x:row r="65">
      <x:c r="A65" s="52"/>
      <x:c r="B65" s="53"/>
      <x:c r="C65" s="53"/>
      <x:c r="D65" s="53"/>
      <x:c r="E65" s="53"/>
      <x:c r="F65" s="54"/>
      <x:c r="G65" s="54"/>
      <x:c r="H65" s="53"/>
      <x:c r="I65" s="53"/>
      <x:c r="J65" s="55"/>
      <x:c r="K65" s="55"/>
      <x:c r="L65" s="55"/>
      <x:c r="M65" s="53"/>
      <x:c r="N65" s="53"/>
      <x:c r="O65" s="53"/>
      <x:c r="P65" s="53"/>
      <x:c r="Q65" s="53"/>
      <x:c r="R65" s="54"/>
      <x:c r="S65" s="96" t="str">
        <x:f>IF(OR(H65="",J65=""),"",H65*J65)</x:f>
      </x:c>
      <x:c r="T65" s="88" t="str">
        <x:f>IF(H65="","",MAX(H65-I65-O65,0))</x:f>
      </x:c>
      <x:c r="U65" s="96" t="str">
        <x:f>IF(OR(T65="",J65=""),"",T65*J65)</x:f>
      </x:c>
      <x:c r="V65" s="88" t="n">
        <x:f>IF(OR(T65&lt;=0,G65=""),0,MAX($B$4-G65,0))</x:f>
        <x:v>0</x:v>
      </x:c>
      <x:c r="W65" s="88" t="str">
        <x:f>IF(OR(K65="",I65=""),"",K65-I65)</x:f>
      </x:c>
      <x:c r="X65" s="96" t="str">
        <x:f>IF(OR(K65="",L65="",J65=""),"",(L65-J65)*K65)</x:f>
      </x:c>
      <x:c r="Y65" s="88" t="str">
        <x:f>IF(A65="","",IF(O65&gt;=H65,"Cancelled",IF(N65="Yes","On hold",IF(OR(K65&gt;I65,AND(K65&gt;0,L65&lt;&gt;J65)),"Invoice mismatch",IF(T65=0,IF(K65&lt;I65,"Received, not invoiced","Closed"),IF(I65&gt;0,"Partially received",IF(V65&gt;0,"Overdue",IF(M65="No","Awaiting confirmation","Confirmed"))))))))</x:f>
      </x:c>
    </x:row>
    <x:row r="66">
      <x:c r="A66" s="52"/>
      <x:c r="B66" s="53"/>
      <x:c r="C66" s="53"/>
      <x:c r="D66" s="53"/>
      <x:c r="E66" s="53"/>
      <x:c r="F66" s="54"/>
      <x:c r="G66" s="54"/>
      <x:c r="H66" s="53"/>
      <x:c r="I66" s="53"/>
      <x:c r="J66" s="55"/>
      <x:c r="K66" s="55"/>
      <x:c r="L66" s="55"/>
      <x:c r="M66" s="53"/>
      <x:c r="N66" s="53"/>
      <x:c r="O66" s="53"/>
      <x:c r="P66" s="53"/>
      <x:c r="Q66" s="53"/>
      <x:c r="R66" s="54"/>
      <x:c r="S66" s="96" t="str">
        <x:f>IF(OR(H66="",J66=""),"",H66*J66)</x:f>
      </x:c>
      <x:c r="T66" s="88" t="str">
        <x:f>IF(H66="","",MAX(H66-I66-O66,0))</x:f>
      </x:c>
      <x:c r="U66" s="96" t="str">
        <x:f>IF(OR(T66="",J66=""),"",T66*J66)</x:f>
      </x:c>
      <x:c r="V66" s="88" t="n">
        <x:f>IF(OR(T66&lt;=0,G66=""),0,MAX($B$4-G66,0))</x:f>
        <x:v>0</x:v>
      </x:c>
      <x:c r="W66" s="88" t="str">
        <x:f>IF(OR(K66="",I66=""),"",K66-I66)</x:f>
      </x:c>
      <x:c r="X66" s="96" t="str">
        <x:f>IF(OR(K66="",L66="",J66=""),"",(L66-J66)*K66)</x:f>
      </x:c>
      <x:c r="Y66" s="88" t="str">
        <x:f>IF(A66="","",IF(O66&gt;=H66,"Cancelled",IF(N66="Yes","On hold",IF(OR(K66&gt;I66,AND(K66&gt;0,L66&lt;&gt;J66)),"Invoice mismatch",IF(T66=0,IF(K66&lt;I66,"Received, not invoiced","Closed"),IF(I66&gt;0,"Partially received",IF(V66&gt;0,"Overdue",IF(M66="No","Awaiting confirmation","Confirmed"))))))))</x:f>
      </x:c>
    </x:row>
    <x:row r="67">
      <x:c r="A67" s="52"/>
      <x:c r="B67" s="53"/>
      <x:c r="C67" s="53"/>
      <x:c r="D67" s="53"/>
      <x:c r="E67" s="53"/>
      <x:c r="F67" s="54"/>
      <x:c r="G67" s="54"/>
      <x:c r="H67" s="53"/>
      <x:c r="I67" s="53"/>
      <x:c r="J67" s="55"/>
      <x:c r="K67" s="55"/>
      <x:c r="L67" s="55"/>
      <x:c r="M67" s="53"/>
      <x:c r="N67" s="53"/>
      <x:c r="O67" s="53"/>
      <x:c r="P67" s="53"/>
      <x:c r="Q67" s="53"/>
      <x:c r="R67" s="54"/>
      <x:c r="S67" s="96" t="str">
        <x:f>IF(OR(H67="",J67=""),"",H67*J67)</x:f>
      </x:c>
      <x:c r="T67" s="88" t="str">
        <x:f>IF(H67="","",MAX(H67-I67-O67,0))</x:f>
      </x:c>
      <x:c r="U67" s="96" t="str">
        <x:f>IF(OR(T67="",J67=""),"",T67*J67)</x:f>
      </x:c>
      <x:c r="V67" s="88" t="n">
        <x:f>IF(OR(T67&lt;=0,G67=""),0,MAX($B$4-G67,0))</x:f>
        <x:v>0</x:v>
      </x:c>
      <x:c r="W67" s="88" t="str">
        <x:f>IF(OR(K67="",I67=""),"",K67-I67)</x:f>
      </x:c>
      <x:c r="X67" s="96" t="str">
        <x:f>IF(OR(K67="",L67="",J67=""),"",(L67-J67)*K67)</x:f>
      </x:c>
      <x:c r="Y67" s="88" t="str">
        <x:f>IF(A67="","",IF(O67&gt;=H67,"Cancelled",IF(N67="Yes","On hold",IF(OR(K67&gt;I67,AND(K67&gt;0,L67&lt;&gt;J67)),"Invoice mismatch",IF(T67=0,IF(K67&lt;I67,"Received, not invoiced","Closed"),IF(I67&gt;0,"Partially received",IF(V67&gt;0,"Overdue",IF(M67="No","Awaiting confirmation","Confirmed"))))))))</x:f>
      </x:c>
    </x:row>
    <x:row r="68">
      <x:c r="A68" s="52"/>
      <x:c r="B68" s="53"/>
      <x:c r="C68" s="53"/>
      <x:c r="D68" s="53"/>
      <x:c r="E68" s="53"/>
      <x:c r="F68" s="54"/>
      <x:c r="G68" s="54"/>
      <x:c r="H68" s="53"/>
      <x:c r="I68" s="53"/>
      <x:c r="J68" s="55"/>
      <x:c r="K68" s="55"/>
      <x:c r="L68" s="55"/>
      <x:c r="M68" s="53"/>
      <x:c r="N68" s="53"/>
      <x:c r="O68" s="53"/>
      <x:c r="P68" s="53"/>
      <x:c r="Q68" s="53"/>
      <x:c r="R68" s="54"/>
      <x:c r="S68" s="96" t="str">
        <x:f>IF(OR(H68="",J68=""),"",H68*J68)</x:f>
      </x:c>
      <x:c r="T68" s="88" t="str">
        <x:f>IF(H68="","",MAX(H68-I68-O68,0))</x:f>
      </x:c>
      <x:c r="U68" s="96" t="str">
        <x:f>IF(OR(T68="",J68=""),"",T68*J68)</x:f>
      </x:c>
      <x:c r="V68" s="88" t="n">
        <x:f>IF(OR(T68&lt;=0,G68=""),0,MAX($B$4-G68,0))</x:f>
        <x:v>0</x:v>
      </x:c>
      <x:c r="W68" s="88" t="str">
        <x:f>IF(OR(K68="",I68=""),"",K68-I68)</x:f>
      </x:c>
      <x:c r="X68" s="96" t="str">
        <x:f>IF(OR(K68="",L68="",J68=""),"",(L68-J68)*K68)</x:f>
      </x:c>
      <x:c r="Y68" s="88" t="str">
        <x:f>IF(A68="","",IF(O68&gt;=H68,"Cancelled",IF(N68="Yes","On hold",IF(OR(K68&gt;I68,AND(K68&gt;0,L68&lt;&gt;J68)),"Invoice mismatch",IF(T68=0,IF(K68&lt;I68,"Received, not invoiced","Closed"),IF(I68&gt;0,"Partially received",IF(V68&gt;0,"Overdue",IF(M68="No","Awaiting confirmation","Confirmed"))))))))</x:f>
      </x:c>
    </x:row>
    <x:row r="69">
      <x:c r="A69" s="52"/>
      <x:c r="B69" s="53"/>
      <x:c r="C69" s="53"/>
      <x:c r="D69" s="53"/>
      <x:c r="E69" s="53"/>
      <x:c r="F69" s="54"/>
      <x:c r="G69" s="54"/>
      <x:c r="H69" s="53"/>
      <x:c r="I69" s="53"/>
      <x:c r="J69" s="55"/>
      <x:c r="K69" s="55"/>
      <x:c r="L69" s="55"/>
      <x:c r="M69" s="53"/>
      <x:c r="N69" s="53"/>
      <x:c r="O69" s="53"/>
      <x:c r="P69" s="53"/>
      <x:c r="Q69" s="53"/>
      <x:c r="R69" s="54"/>
      <x:c r="S69" s="96" t="str">
        <x:f>IF(OR(H69="",J69=""),"",H69*J69)</x:f>
      </x:c>
      <x:c r="T69" s="88" t="str">
        <x:f>IF(H69="","",MAX(H69-I69-O69,0))</x:f>
      </x:c>
      <x:c r="U69" s="96" t="str">
        <x:f>IF(OR(T69="",J69=""),"",T69*J69)</x:f>
      </x:c>
      <x:c r="V69" s="88" t="n">
        <x:f>IF(OR(T69&lt;=0,G69=""),0,MAX($B$4-G69,0))</x:f>
        <x:v>0</x:v>
      </x:c>
      <x:c r="W69" s="88" t="str">
        <x:f>IF(OR(K69="",I69=""),"",K69-I69)</x:f>
      </x:c>
      <x:c r="X69" s="96" t="str">
        <x:f>IF(OR(K69="",L69="",J69=""),"",(L69-J69)*K69)</x:f>
      </x:c>
      <x:c r="Y69" s="88" t="str">
        <x:f>IF(A69="","",IF(O69&gt;=H69,"Cancelled",IF(N69="Yes","On hold",IF(OR(K69&gt;I69,AND(K69&gt;0,L69&lt;&gt;J69)),"Invoice mismatch",IF(T69=0,IF(K69&lt;I69,"Received, not invoiced","Closed"),IF(I69&gt;0,"Partially received",IF(V69&gt;0,"Overdue",IF(M69="No","Awaiting confirmation","Confirmed"))))))))</x:f>
      </x:c>
    </x:row>
    <x:row r="70">
      <x:c r="A70" s="52"/>
      <x:c r="B70" s="53"/>
      <x:c r="C70" s="53"/>
      <x:c r="D70" s="53"/>
      <x:c r="E70" s="53"/>
      <x:c r="F70" s="54"/>
      <x:c r="G70" s="54"/>
      <x:c r="H70" s="53"/>
      <x:c r="I70" s="53"/>
      <x:c r="J70" s="55"/>
      <x:c r="K70" s="55"/>
      <x:c r="L70" s="55"/>
      <x:c r="M70" s="53"/>
      <x:c r="N70" s="53"/>
      <x:c r="O70" s="53"/>
      <x:c r="P70" s="53"/>
      <x:c r="Q70" s="53"/>
      <x:c r="R70" s="54"/>
      <x:c r="S70" s="96" t="str">
        <x:f>IF(OR(H70="",J70=""),"",H70*J70)</x:f>
      </x:c>
      <x:c r="T70" s="88" t="str">
        <x:f>IF(H70="","",MAX(H70-I70-O70,0))</x:f>
      </x:c>
      <x:c r="U70" s="96" t="str">
        <x:f>IF(OR(T70="",J70=""),"",T70*J70)</x:f>
      </x:c>
      <x:c r="V70" s="88" t="n">
        <x:f>IF(OR(T70&lt;=0,G70=""),0,MAX($B$4-G70,0))</x:f>
        <x:v>0</x:v>
      </x:c>
      <x:c r="W70" s="88" t="str">
        <x:f>IF(OR(K70="",I70=""),"",K70-I70)</x:f>
      </x:c>
      <x:c r="X70" s="96" t="str">
        <x:f>IF(OR(K70="",L70="",J70=""),"",(L70-J70)*K70)</x:f>
      </x:c>
      <x:c r="Y70" s="88" t="str">
        <x:f>IF(A70="","",IF(O70&gt;=H70,"Cancelled",IF(N70="Yes","On hold",IF(OR(K70&gt;I70,AND(K70&gt;0,L70&lt;&gt;J70)),"Invoice mismatch",IF(T70=0,IF(K70&lt;I70,"Received, not invoiced","Closed"),IF(I70&gt;0,"Partially received",IF(V70&gt;0,"Overdue",IF(M70="No","Awaiting confirmation","Confirmed"))))))))</x:f>
      </x:c>
    </x:row>
    <x:row r="71">
      <x:c r="A71" s="52"/>
      <x:c r="B71" s="53"/>
      <x:c r="C71" s="53"/>
      <x:c r="D71" s="53"/>
      <x:c r="E71" s="53"/>
      <x:c r="F71" s="54"/>
      <x:c r="G71" s="54"/>
      <x:c r="H71" s="53"/>
      <x:c r="I71" s="53"/>
      <x:c r="J71" s="55"/>
      <x:c r="K71" s="55"/>
      <x:c r="L71" s="55"/>
      <x:c r="M71" s="53"/>
      <x:c r="N71" s="53"/>
      <x:c r="O71" s="53"/>
      <x:c r="P71" s="53"/>
      <x:c r="Q71" s="53"/>
      <x:c r="R71" s="54"/>
      <x:c r="S71" s="96" t="str">
        <x:f>IF(OR(H71="",J71=""),"",H71*J71)</x:f>
      </x:c>
      <x:c r="T71" s="88" t="str">
        <x:f>IF(H71="","",MAX(H71-I71-O71,0))</x:f>
      </x:c>
      <x:c r="U71" s="96" t="str">
        <x:f>IF(OR(T71="",J71=""),"",T71*J71)</x:f>
      </x:c>
      <x:c r="V71" s="88" t="n">
        <x:f>IF(OR(T71&lt;=0,G71=""),0,MAX($B$4-G71,0))</x:f>
        <x:v>0</x:v>
      </x:c>
      <x:c r="W71" s="88" t="str">
        <x:f>IF(OR(K71="",I71=""),"",K71-I71)</x:f>
      </x:c>
      <x:c r="X71" s="96" t="str">
        <x:f>IF(OR(K71="",L71="",J71=""),"",(L71-J71)*K71)</x:f>
      </x:c>
      <x:c r="Y71" s="88" t="str">
        <x:f>IF(A71="","",IF(O71&gt;=H71,"Cancelled",IF(N71="Yes","On hold",IF(OR(K71&gt;I71,AND(K71&gt;0,L71&lt;&gt;J71)),"Invoice mismatch",IF(T71=0,IF(K71&lt;I71,"Received, not invoiced","Closed"),IF(I71&gt;0,"Partially received",IF(V71&gt;0,"Overdue",IF(M71="No","Awaiting confirmation","Confirmed"))))))))</x:f>
      </x:c>
    </x:row>
    <x:row r="72">
      <x:c r="A72" s="52"/>
      <x:c r="B72" s="53"/>
      <x:c r="C72" s="53"/>
      <x:c r="D72" s="53"/>
      <x:c r="E72" s="53"/>
      <x:c r="F72" s="54"/>
      <x:c r="G72" s="54"/>
      <x:c r="H72" s="53"/>
      <x:c r="I72" s="53"/>
      <x:c r="J72" s="55"/>
      <x:c r="K72" s="55"/>
      <x:c r="L72" s="55"/>
      <x:c r="M72" s="53"/>
      <x:c r="N72" s="53"/>
      <x:c r="O72" s="53"/>
      <x:c r="P72" s="53"/>
      <x:c r="Q72" s="53"/>
      <x:c r="R72" s="54"/>
      <x:c r="S72" s="96" t="str">
        <x:f>IF(OR(H72="",J72=""),"",H72*J72)</x:f>
      </x:c>
      <x:c r="T72" s="88" t="str">
        <x:f>IF(H72="","",MAX(H72-I72-O72,0))</x:f>
      </x:c>
      <x:c r="U72" s="96" t="str">
        <x:f>IF(OR(T72="",J72=""),"",T72*J72)</x:f>
      </x:c>
      <x:c r="V72" s="88" t="n">
        <x:f>IF(OR(T72&lt;=0,G72=""),0,MAX($B$4-G72,0))</x:f>
        <x:v>0</x:v>
      </x:c>
      <x:c r="W72" s="88" t="str">
        <x:f>IF(OR(K72="",I72=""),"",K72-I72)</x:f>
      </x:c>
      <x:c r="X72" s="96" t="str">
        <x:f>IF(OR(K72="",L72="",J72=""),"",(L72-J72)*K72)</x:f>
      </x:c>
      <x:c r="Y72" s="88" t="str">
        <x:f>IF(A72="","",IF(O72&gt;=H72,"Cancelled",IF(N72="Yes","On hold",IF(OR(K72&gt;I72,AND(K72&gt;0,L72&lt;&gt;J72)),"Invoice mismatch",IF(T72=0,IF(K72&lt;I72,"Received, not invoiced","Closed"),IF(I72&gt;0,"Partially received",IF(V72&gt;0,"Overdue",IF(M72="No","Awaiting confirmation","Confirmed"))))))))</x:f>
      </x:c>
    </x:row>
    <x:row r="73">
      <x:c r="A73" s="52"/>
      <x:c r="B73" s="53"/>
      <x:c r="C73" s="53"/>
      <x:c r="D73" s="53"/>
      <x:c r="E73" s="53"/>
      <x:c r="F73" s="54"/>
      <x:c r="G73" s="54"/>
      <x:c r="H73" s="53"/>
      <x:c r="I73" s="53"/>
      <x:c r="J73" s="55"/>
      <x:c r="K73" s="55"/>
      <x:c r="L73" s="55"/>
      <x:c r="M73" s="53"/>
      <x:c r="N73" s="53"/>
      <x:c r="O73" s="53"/>
      <x:c r="P73" s="53"/>
      <x:c r="Q73" s="53"/>
      <x:c r="R73" s="54"/>
      <x:c r="S73" s="96" t="str">
        <x:f>IF(OR(H73="",J73=""),"",H73*J73)</x:f>
      </x:c>
      <x:c r="T73" s="88" t="str">
        <x:f>IF(H73="","",MAX(H73-I73-O73,0))</x:f>
      </x:c>
      <x:c r="U73" s="96" t="str">
        <x:f>IF(OR(T73="",J73=""),"",T73*J73)</x:f>
      </x:c>
      <x:c r="V73" s="88" t="n">
        <x:f>IF(OR(T73&lt;=0,G73=""),0,MAX($B$4-G73,0))</x:f>
        <x:v>0</x:v>
      </x:c>
      <x:c r="W73" s="88" t="str">
        <x:f>IF(OR(K73="",I73=""),"",K73-I73)</x:f>
      </x:c>
      <x:c r="X73" s="96" t="str">
        <x:f>IF(OR(K73="",L73="",J73=""),"",(L73-J73)*K73)</x:f>
      </x:c>
      <x:c r="Y73" s="88" t="str">
        <x:f>IF(A73="","",IF(O73&gt;=H73,"Cancelled",IF(N73="Yes","On hold",IF(OR(K73&gt;I73,AND(K73&gt;0,L73&lt;&gt;J73)),"Invoice mismatch",IF(T73=0,IF(K73&lt;I73,"Received, not invoiced","Closed"),IF(I73&gt;0,"Partially received",IF(V73&gt;0,"Overdue",IF(M73="No","Awaiting confirmation","Confirmed"))))))))</x:f>
      </x:c>
    </x:row>
    <x:row r="74">
      <x:c r="A74" s="52"/>
      <x:c r="B74" s="53"/>
      <x:c r="C74" s="53"/>
      <x:c r="D74" s="53"/>
      <x:c r="E74" s="53"/>
      <x:c r="F74" s="54"/>
      <x:c r="G74" s="54"/>
      <x:c r="H74" s="53"/>
      <x:c r="I74" s="53"/>
      <x:c r="J74" s="55"/>
      <x:c r="K74" s="55"/>
      <x:c r="L74" s="55"/>
      <x:c r="M74" s="53"/>
      <x:c r="N74" s="53"/>
      <x:c r="O74" s="53"/>
      <x:c r="P74" s="53"/>
      <x:c r="Q74" s="53"/>
      <x:c r="R74" s="54"/>
      <x:c r="S74" s="96" t="str">
        <x:f>IF(OR(H74="",J74=""),"",H74*J74)</x:f>
      </x:c>
      <x:c r="T74" s="88" t="str">
        <x:f>IF(H74="","",MAX(H74-I74-O74,0))</x:f>
      </x:c>
      <x:c r="U74" s="96" t="str">
        <x:f>IF(OR(T74="",J74=""),"",T74*J74)</x:f>
      </x:c>
      <x:c r="V74" s="88" t="n">
        <x:f>IF(OR(T74&lt;=0,G74=""),0,MAX($B$4-G74,0))</x:f>
        <x:v>0</x:v>
      </x:c>
      <x:c r="W74" s="88" t="str">
        <x:f>IF(OR(K74="",I74=""),"",K74-I74)</x:f>
      </x:c>
      <x:c r="X74" s="96" t="str">
        <x:f>IF(OR(K74="",L74="",J74=""),"",(L74-J74)*K74)</x:f>
      </x:c>
      <x:c r="Y74" s="88" t="str">
        <x:f>IF(A74="","",IF(O74&gt;=H74,"Cancelled",IF(N74="Yes","On hold",IF(OR(K74&gt;I74,AND(K74&gt;0,L74&lt;&gt;J74)),"Invoice mismatch",IF(T74=0,IF(K74&lt;I74,"Received, not invoiced","Closed"),IF(I74&gt;0,"Partially received",IF(V74&gt;0,"Overdue",IF(M74="No","Awaiting confirmation","Confirmed"))))))))</x:f>
      </x:c>
    </x:row>
    <x:row r="75">
      <x:c r="A75" s="52"/>
      <x:c r="B75" s="53"/>
      <x:c r="C75" s="53"/>
      <x:c r="D75" s="53"/>
      <x:c r="E75" s="53"/>
      <x:c r="F75" s="54"/>
      <x:c r="G75" s="54"/>
      <x:c r="H75" s="53"/>
      <x:c r="I75" s="53"/>
      <x:c r="J75" s="55"/>
      <x:c r="K75" s="55"/>
      <x:c r="L75" s="55"/>
      <x:c r="M75" s="53"/>
      <x:c r="N75" s="53"/>
      <x:c r="O75" s="53"/>
      <x:c r="P75" s="53"/>
      <x:c r="Q75" s="53"/>
      <x:c r="R75" s="54"/>
      <x:c r="S75" s="96" t="str">
        <x:f>IF(OR(H75="",J75=""),"",H75*J75)</x:f>
      </x:c>
      <x:c r="T75" s="88" t="str">
        <x:f>IF(H75="","",MAX(H75-I75-O75,0))</x:f>
      </x:c>
      <x:c r="U75" s="96" t="str">
        <x:f>IF(OR(T75="",J75=""),"",T75*J75)</x:f>
      </x:c>
      <x:c r="V75" s="88" t="n">
        <x:f>IF(OR(T75&lt;=0,G75=""),0,MAX($B$4-G75,0))</x:f>
        <x:v>0</x:v>
      </x:c>
      <x:c r="W75" s="88" t="str">
        <x:f>IF(OR(K75="",I75=""),"",K75-I75)</x:f>
      </x:c>
      <x:c r="X75" s="96" t="str">
        <x:f>IF(OR(K75="",L75="",J75=""),"",(L75-J75)*K75)</x:f>
      </x:c>
      <x:c r="Y75" s="88" t="str">
        <x:f>IF(A75="","",IF(O75&gt;=H75,"Cancelled",IF(N75="Yes","On hold",IF(OR(K75&gt;I75,AND(K75&gt;0,L75&lt;&gt;J75)),"Invoice mismatch",IF(T75=0,IF(K75&lt;I75,"Received, not invoiced","Closed"),IF(I75&gt;0,"Partially received",IF(V75&gt;0,"Overdue",IF(M75="No","Awaiting confirmation","Confirmed"))))))))</x:f>
      </x:c>
    </x:row>
    <x:row r="76">
      <x:c r="A76" s="52"/>
      <x:c r="B76" s="53"/>
      <x:c r="C76" s="53"/>
      <x:c r="D76" s="53"/>
      <x:c r="E76" s="53"/>
      <x:c r="F76" s="54"/>
      <x:c r="G76" s="54"/>
      <x:c r="H76" s="53"/>
      <x:c r="I76" s="53"/>
      <x:c r="J76" s="55"/>
      <x:c r="K76" s="55"/>
      <x:c r="L76" s="55"/>
      <x:c r="M76" s="53"/>
      <x:c r="N76" s="53"/>
      <x:c r="O76" s="53"/>
      <x:c r="P76" s="53"/>
      <x:c r="Q76" s="53"/>
      <x:c r="R76" s="54"/>
      <x:c r="S76" s="96" t="str">
        <x:f>IF(OR(H76="",J76=""),"",H76*J76)</x:f>
      </x:c>
      <x:c r="T76" s="88" t="str">
        <x:f>IF(H76="","",MAX(H76-I76-O76,0))</x:f>
      </x:c>
      <x:c r="U76" s="96" t="str">
        <x:f>IF(OR(T76="",J76=""),"",T76*J76)</x:f>
      </x:c>
      <x:c r="V76" s="88" t="n">
        <x:f>IF(OR(T76&lt;=0,G76=""),0,MAX($B$4-G76,0))</x:f>
        <x:v>0</x:v>
      </x:c>
      <x:c r="W76" s="88" t="str">
        <x:f>IF(OR(K76="",I76=""),"",K76-I76)</x:f>
      </x:c>
      <x:c r="X76" s="96" t="str">
        <x:f>IF(OR(K76="",L76="",J76=""),"",(L76-J76)*K76)</x:f>
      </x:c>
      <x:c r="Y76" s="88" t="str">
        <x:f>IF(A76="","",IF(O76&gt;=H76,"Cancelled",IF(N76="Yes","On hold",IF(OR(K76&gt;I76,AND(K76&gt;0,L76&lt;&gt;J76)),"Invoice mismatch",IF(T76=0,IF(K76&lt;I76,"Received, not invoiced","Closed"),IF(I76&gt;0,"Partially received",IF(V76&gt;0,"Overdue",IF(M76="No","Awaiting confirmation","Confirmed"))))))))</x:f>
      </x:c>
    </x:row>
    <x:row r="77">
      <x:c r="A77" s="52"/>
      <x:c r="B77" s="53"/>
      <x:c r="C77" s="53"/>
      <x:c r="D77" s="53"/>
      <x:c r="E77" s="53"/>
      <x:c r="F77" s="54"/>
      <x:c r="G77" s="54"/>
      <x:c r="H77" s="53"/>
      <x:c r="I77" s="53"/>
      <x:c r="J77" s="55"/>
      <x:c r="K77" s="55"/>
      <x:c r="L77" s="55"/>
      <x:c r="M77" s="53"/>
      <x:c r="N77" s="53"/>
      <x:c r="O77" s="53"/>
      <x:c r="P77" s="53"/>
      <x:c r="Q77" s="53"/>
      <x:c r="R77" s="54"/>
      <x:c r="S77" s="96" t="str">
        <x:f>IF(OR(H77="",J77=""),"",H77*J77)</x:f>
      </x:c>
      <x:c r="T77" s="88" t="str">
        <x:f>IF(H77="","",MAX(H77-I77-O77,0))</x:f>
      </x:c>
      <x:c r="U77" s="96" t="str">
        <x:f>IF(OR(T77="",J77=""),"",T77*J77)</x:f>
      </x:c>
      <x:c r="V77" s="88" t="n">
        <x:f>IF(OR(T77&lt;=0,G77=""),0,MAX($B$4-G77,0))</x:f>
        <x:v>0</x:v>
      </x:c>
      <x:c r="W77" s="88" t="str">
        <x:f>IF(OR(K77="",I77=""),"",K77-I77)</x:f>
      </x:c>
      <x:c r="X77" s="96" t="str">
        <x:f>IF(OR(K77="",L77="",J77=""),"",(L77-J77)*K77)</x:f>
      </x:c>
      <x:c r="Y77" s="88" t="str">
        <x:f>IF(A77="","",IF(O77&gt;=H77,"Cancelled",IF(N77="Yes","On hold",IF(OR(K77&gt;I77,AND(K77&gt;0,L77&lt;&gt;J77)),"Invoice mismatch",IF(T77=0,IF(K77&lt;I77,"Received, not invoiced","Closed"),IF(I77&gt;0,"Partially received",IF(V77&gt;0,"Overdue",IF(M77="No","Awaiting confirmation","Confirmed"))))))))</x:f>
      </x:c>
    </x:row>
    <x:row r="78">
      <x:c r="A78" s="52"/>
      <x:c r="B78" s="53"/>
      <x:c r="C78" s="53"/>
      <x:c r="D78" s="53"/>
      <x:c r="E78" s="53"/>
      <x:c r="F78" s="54"/>
      <x:c r="G78" s="54"/>
      <x:c r="H78" s="53"/>
      <x:c r="I78" s="53"/>
      <x:c r="J78" s="55"/>
      <x:c r="K78" s="55"/>
      <x:c r="L78" s="55"/>
      <x:c r="M78" s="53"/>
      <x:c r="N78" s="53"/>
      <x:c r="O78" s="53"/>
      <x:c r="P78" s="53"/>
      <x:c r="Q78" s="53"/>
      <x:c r="R78" s="54"/>
      <x:c r="S78" s="96" t="str">
        <x:f>IF(OR(H78="",J78=""),"",H78*J78)</x:f>
      </x:c>
      <x:c r="T78" s="88" t="str">
        <x:f>IF(H78="","",MAX(H78-I78-O78,0))</x:f>
      </x:c>
      <x:c r="U78" s="96" t="str">
        <x:f>IF(OR(T78="",J78=""),"",T78*J78)</x:f>
      </x:c>
      <x:c r="V78" s="88" t="n">
        <x:f>IF(OR(T78&lt;=0,G78=""),0,MAX($B$4-G78,0))</x:f>
        <x:v>0</x:v>
      </x:c>
      <x:c r="W78" s="88" t="str">
        <x:f>IF(OR(K78="",I78=""),"",K78-I78)</x:f>
      </x:c>
      <x:c r="X78" s="96" t="str">
        <x:f>IF(OR(K78="",L78="",J78=""),"",(L78-J78)*K78)</x:f>
      </x:c>
      <x:c r="Y78" s="88" t="str">
        <x:f>IF(A78="","",IF(O78&gt;=H78,"Cancelled",IF(N78="Yes","On hold",IF(OR(K78&gt;I78,AND(K78&gt;0,L78&lt;&gt;J78)),"Invoice mismatch",IF(T78=0,IF(K78&lt;I78,"Received, not invoiced","Closed"),IF(I78&gt;0,"Partially received",IF(V78&gt;0,"Overdue",IF(M78="No","Awaiting confirmation","Confirmed"))))))))</x:f>
      </x:c>
    </x:row>
    <x:row r="79">
      <x:c r="A79" s="52"/>
      <x:c r="B79" s="53"/>
      <x:c r="C79" s="53"/>
      <x:c r="D79" s="53"/>
      <x:c r="E79" s="53"/>
      <x:c r="F79" s="54"/>
      <x:c r="G79" s="54"/>
      <x:c r="H79" s="53"/>
      <x:c r="I79" s="53"/>
      <x:c r="J79" s="55"/>
      <x:c r="K79" s="55"/>
      <x:c r="L79" s="55"/>
      <x:c r="M79" s="53"/>
      <x:c r="N79" s="53"/>
      <x:c r="O79" s="53"/>
      <x:c r="P79" s="53"/>
      <x:c r="Q79" s="53"/>
      <x:c r="R79" s="54"/>
      <x:c r="S79" s="96" t="str">
        <x:f>IF(OR(H79="",J79=""),"",H79*J79)</x:f>
      </x:c>
      <x:c r="T79" s="88" t="str">
        <x:f>IF(H79="","",MAX(H79-I79-O79,0))</x:f>
      </x:c>
      <x:c r="U79" s="96" t="str">
        <x:f>IF(OR(T79="",J79=""),"",T79*J79)</x:f>
      </x:c>
      <x:c r="V79" s="88" t="n">
        <x:f>IF(OR(T79&lt;=0,G79=""),0,MAX($B$4-G79,0))</x:f>
        <x:v>0</x:v>
      </x:c>
      <x:c r="W79" s="88" t="str">
        <x:f>IF(OR(K79="",I79=""),"",K79-I79)</x:f>
      </x:c>
      <x:c r="X79" s="96" t="str">
        <x:f>IF(OR(K79="",L79="",J79=""),"",(L79-J79)*K79)</x:f>
      </x:c>
      <x:c r="Y79" s="88" t="str">
        <x:f>IF(A79="","",IF(O79&gt;=H79,"Cancelled",IF(N79="Yes","On hold",IF(OR(K79&gt;I79,AND(K79&gt;0,L79&lt;&gt;J79)),"Invoice mismatch",IF(T79=0,IF(K79&lt;I79,"Received, not invoiced","Closed"),IF(I79&gt;0,"Partially received",IF(V79&gt;0,"Overdue",IF(M79="No","Awaiting confirmation","Confirmed"))))))))</x:f>
      </x:c>
    </x:row>
    <x:row r="80">
      <x:c r="A80" s="52"/>
      <x:c r="B80" s="53"/>
      <x:c r="C80" s="53"/>
      <x:c r="D80" s="53"/>
      <x:c r="E80" s="53"/>
      <x:c r="F80" s="54"/>
      <x:c r="G80" s="54"/>
      <x:c r="H80" s="53"/>
      <x:c r="I80" s="53"/>
      <x:c r="J80" s="55"/>
      <x:c r="K80" s="55"/>
      <x:c r="L80" s="55"/>
      <x:c r="M80" s="53"/>
      <x:c r="N80" s="53"/>
      <x:c r="O80" s="53"/>
      <x:c r="P80" s="53"/>
      <x:c r="Q80" s="53"/>
      <x:c r="R80" s="54"/>
      <x:c r="S80" s="96" t="str">
        <x:f>IF(OR(H80="",J80=""),"",H80*J80)</x:f>
      </x:c>
      <x:c r="T80" s="88" t="str">
        <x:f>IF(H80="","",MAX(H80-I80-O80,0))</x:f>
      </x:c>
      <x:c r="U80" s="96" t="str">
        <x:f>IF(OR(T80="",J80=""),"",T80*J80)</x:f>
      </x:c>
      <x:c r="V80" s="88" t="n">
        <x:f>IF(OR(T80&lt;=0,G80=""),0,MAX($B$4-G80,0))</x:f>
        <x:v>0</x:v>
      </x:c>
      <x:c r="W80" s="88" t="str">
        <x:f>IF(OR(K80="",I80=""),"",K80-I80)</x:f>
      </x:c>
      <x:c r="X80" s="96" t="str">
        <x:f>IF(OR(K80="",L80="",J80=""),"",(L80-J80)*K80)</x:f>
      </x:c>
      <x:c r="Y80" s="88" t="str">
        <x:f>IF(A80="","",IF(O80&gt;=H80,"Cancelled",IF(N80="Yes","On hold",IF(OR(K80&gt;I80,AND(K80&gt;0,L80&lt;&gt;J80)),"Invoice mismatch",IF(T80=0,IF(K80&lt;I80,"Received, not invoiced","Closed"),IF(I80&gt;0,"Partially received",IF(V80&gt;0,"Overdue",IF(M80="No","Awaiting confirmation","Confirmed"))))))))</x:f>
      </x:c>
    </x:row>
    <x:row r="81">
      <x:c r="A81" s="52"/>
      <x:c r="B81" s="53"/>
      <x:c r="C81" s="53"/>
      <x:c r="D81" s="53"/>
      <x:c r="E81" s="53"/>
      <x:c r="F81" s="54"/>
      <x:c r="G81" s="54"/>
      <x:c r="H81" s="53"/>
      <x:c r="I81" s="53"/>
      <x:c r="J81" s="55"/>
      <x:c r="K81" s="55"/>
      <x:c r="L81" s="55"/>
      <x:c r="M81" s="53"/>
      <x:c r="N81" s="53"/>
      <x:c r="O81" s="53"/>
      <x:c r="P81" s="53"/>
      <x:c r="Q81" s="53"/>
      <x:c r="R81" s="54"/>
      <x:c r="S81" s="96" t="str">
        <x:f>IF(OR(H81="",J81=""),"",H81*J81)</x:f>
      </x:c>
      <x:c r="T81" s="88" t="str">
        <x:f>IF(H81="","",MAX(H81-I81-O81,0))</x:f>
      </x:c>
      <x:c r="U81" s="96" t="str">
        <x:f>IF(OR(T81="",J81=""),"",T81*J81)</x:f>
      </x:c>
      <x:c r="V81" s="88" t="n">
        <x:f>IF(OR(T81&lt;=0,G81=""),0,MAX($B$4-G81,0))</x:f>
        <x:v>0</x:v>
      </x:c>
      <x:c r="W81" s="88" t="str">
        <x:f>IF(OR(K81="",I81=""),"",K81-I81)</x:f>
      </x:c>
      <x:c r="X81" s="96" t="str">
        <x:f>IF(OR(K81="",L81="",J81=""),"",(L81-J81)*K81)</x:f>
      </x:c>
      <x:c r="Y81" s="88" t="str">
        <x:f>IF(A81="","",IF(O81&gt;=H81,"Cancelled",IF(N81="Yes","On hold",IF(OR(K81&gt;I81,AND(K81&gt;0,L81&lt;&gt;J81)),"Invoice mismatch",IF(T81=0,IF(K81&lt;I81,"Received, not invoiced","Closed"),IF(I81&gt;0,"Partially received",IF(V81&gt;0,"Overdue",IF(M81="No","Awaiting confirmation","Confirmed"))))))))</x:f>
      </x:c>
    </x:row>
    <x:row r="82">
      <x:c r="A82" s="52"/>
      <x:c r="B82" s="53"/>
      <x:c r="C82" s="53"/>
      <x:c r="D82" s="53"/>
      <x:c r="E82" s="53"/>
      <x:c r="F82" s="54"/>
      <x:c r="G82" s="54"/>
      <x:c r="H82" s="53"/>
      <x:c r="I82" s="53"/>
      <x:c r="J82" s="55"/>
      <x:c r="K82" s="55"/>
      <x:c r="L82" s="55"/>
      <x:c r="M82" s="53"/>
      <x:c r="N82" s="53"/>
      <x:c r="O82" s="53"/>
      <x:c r="P82" s="53"/>
      <x:c r="Q82" s="53"/>
      <x:c r="R82" s="54"/>
      <x:c r="S82" s="96" t="str">
        <x:f>IF(OR(H82="",J82=""),"",H82*J82)</x:f>
      </x:c>
      <x:c r="T82" s="88" t="str">
        <x:f>IF(H82="","",MAX(H82-I82-O82,0))</x:f>
      </x:c>
      <x:c r="U82" s="96" t="str">
        <x:f>IF(OR(T82="",J82=""),"",T82*J82)</x:f>
      </x:c>
      <x:c r="V82" s="88" t="n">
        <x:f>IF(OR(T82&lt;=0,G82=""),0,MAX($B$4-G82,0))</x:f>
        <x:v>0</x:v>
      </x:c>
      <x:c r="W82" s="88" t="str">
        <x:f>IF(OR(K82="",I82=""),"",K82-I82)</x:f>
      </x:c>
      <x:c r="X82" s="96" t="str">
        <x:f>IF(OR(K82="",L82="",J82=""),"",(L82-J82)*K82)</x:f>
      </x:c>
      <x:c r="Y82" s="88" t="str">
        <x:f>IF(A82="","",IF(O82&gt;=H82,"Cancelled",IF(N82="Yes","On hold",IF(OR(K82&gt;I82,AND(K82&gt;0,L82&lt;&gt;J82)),"Invoice mismatch",IF(T82=0,IF(K82&lt;I82,"Received, not invoiced","Closed"),IF(I82&gt;0,"Partially received",IF(V82&gt;0,"Overdue",IF(M82="No","Awaiting confirmation","Confirmed"))))))))</x:f>
      </x:c>
    </x:row>
    <x:row r="83">
      <x:c r="A83" s="52"/>
      <x:c r="B83" s="53"/>
      <x:c r="C83" s="53"/>
      <x:c r="D83" s="53"/>
      <x:c r="E83" s="53"/>
      <x:c r="F83" s="54"/>
      <x:c r="G83" s="54"/>
      <x:c r="H83" s="53"/>
      <x:c r="I83" s="53"/>
      <x:c r="J83" s="55"/>
      <x:c r="K83" s="55"/>
      <x:c r="L83" s="55"/>
      <x:c r="M83" s="53"/>
      <x:c r="N83" s="53"/>
      <x:c r="O83" s="53"/>
      <x:c r="P83" s="53"/>
      <x:c r="Q83" s="53"/>
      <x:c r="R83" s="54"/>
      <x:c r="S83" s="96" t="str">
        <x:f>IF(OR(H83="",J83=""),"",H83*J83)</x:f>
      </x:c>
      <x:c r="T83" s="88" t="str">
        <x:f>IF(H83="","",MAX(H83-I83-O83,0))</x:f>
      </x:c>
      <x:c r="U83" s="96" t="str">
        <x:f>IF(OR(T83="",J83=""),"",T83*J83)</x:f>
      </x:c>
      <x:c r="V83" s="88" t="n">
        <x:f>IF(OR(T83&lt;=0,G83=""),0,MAX($B$4-G83,0))</x:f>
        <x:v>0</x:v>
      </x:c>
      <x:c r="W83" s="88" t="str">
        <x:f>IF(OR(K83="",I83=""),"",K83-I83)</x:f>
      </x:c>
      <x:c r="X83" s="96" t="str">
        <x:f>IF(OR(K83="",L83="",J83=""),"",(L83-J83)*K83)</x:f>
      </x:c>
      <x:c r="Y83" s="88" t="str">
        <x:f>IF(A83="","",IF(O83&gt;=H83,"Cancelled",IF(N83="Yes","On hold",IF(OR(K83&gt;I83,AND(K83&gt;0,L83&lt;&gt;J83)),"Invoice mismatch",IF(T83=0,IF(K83&lt;I83,"Received, not invoiced","Closed"),IF(I83&gt;0,"Partially received",IF(V83&gt;0,"Overdue",IF(M83="No","Awaiting confirmation","Confirmed"))))))))</x:f>
      </x:c>
    </x:row>
    <x:row r="84">
      <x:c r="A84" s="52"/>
      <x:c r="B84" s="53"/>
      <x:c r="C84" s="53"/>
      <x:c r="D84" s="53"/>
      <x:c r="E84" s="53"/>
      <x:c r="F84" s="54"/>
      <x:c r="G84" s="54"/>
      <x:c r="H84" s="53"/>
      <x:c r="I84" s="53"/>
      <x:c r="J84" s="55"/>
      <x:c r="K84" s="55"/>
      <x:c r="L84" s="55"/>
      <x:c r="M84" s="53"/>
      <x:c r="N84" s="53"/>
      <x:c r="O84" s="53"/>
      <x:c r="P84" s="53"/>
      <x:c r="Q84" s="53"/>
      <x:c r="R84" s="54"/>
      <x:c r="S84" s="96" t="str">
        <x:f>IF(OR(H84="",J84=""),"",H84*J84)</x:f>
      </x:c>
      <x:c r="T84" s="88" t="str">
        <x:f>IF(H84="","",MAX(H84-I84-O84,0))</x:f>
      </x:c>
      <x:c r="U84" s="96" t="str">
        <x:f>IF(OR(T84="",J84=""),"",T84*J84)</x:f>
      </x:c>
      <x:c r="V84" s="88" t="n">
        <x:f>IF(OR(T84&lt;=0,G84=""),0,MAX($B$4-G84,0))</x:f>
        <x:v>0</x:v>
      </x:c>
      <x:c r="W84" s="88" t="str">
        <x:f>IF(OR(K84="",I84=""),"",K84-I84)</x:f>
      </x:c>
      <x:c r="X84" s="96" t="str">
        <x:f>IF(OR(K84="",L84="",J84=""),"",(L84-J84)*K84)</x:f>
      </x:c>
      <x:c r="Y84" s="88" t="str">
        <x:f>IF(A84="","",IF(O84&gt;=H84,"Cancelled",IF(N84="Yes","On hold",IF(OR(K84&gt;I84,AND(K84&gt;0,L84&lt;&gt;J84)),"Invoice mismatch",IF(T84=0,IF(K84&lt;I84,"Received, not invoiced","Closed"),IF(I84&gt;0,"Partially received",IF(V84&gt;0,"Overdue",IF(M84="No","Awaiting confirmation","Confirmed"))))))))</x:f>
      </x:c>
    </x:row>
    <x:row r="85">
      <x:c r="A85" s="52"/>
      <x:c r="B85" s="53"/>
      <x:c r="C85" s="53"/>
      <x:c r="D85" s="53"/>
      <x:c r="E85" s="53"/>
      <x:c r="F85" s="54"/>
      <x:c r="G85" s="54"/>
      <x:c r="H85" s="53"/>
      <x:c r="I85" s="53"/>
      <x:c r="J85" s="55"/>
      <x:c r="K85" s="55"/>
      <x:c r="L85" s="55"/>
      <x:c r="M85" s="53"/>
      <x:c r="N85" s="53"/>
      <x:c r="O85" s="53"/>
      <x:c r="P85" s="53"/>
      <x:c r="Q85" s="53"/>
      <x:c r="R85" s="54"/>
      <x:c r="S85" s="96" t="str">
        <x:f>IF(OR(H85="",J85=""),"",H85*J85)</x:f>
      </x:c>
      <x:c r="T85" s="88" t="str">
        <x:f>IF(H85="","",MAX(H85-I85-O85,0))</x:f>
      </x:c>
      <x:c r="U85" s="96" t="str">
        <x:f>IF(OR(T85="",J85=""),"",T85*J85)</x:f>
      </x:c>
      <x:c r="V85" s="88" t="n">
        <x:f>IF(OR(T85&lt;=0,G85=""),0,MAX($B$4-G85,0))</x:f>
        <x:v>0</x:v>
      </x:c>
      <x:c r="W85" s="88" t="str">
        <x:f>IF(OR(K85="",I85=""),"",K85-I85)</x:f>
      </x:c>
      <x:c r="X85" s="96" t="str">
        <x:f>IF(OR(K85="",L85="",J85=""),"",(L85-J85)*K85)</x:f>
      </x:c>
      <x:c r="Y85" s="88" t="str">
        <x:f>IF(A85="","",IF(O85&gt;=H85,"Cancelled",IF(N85="Yes","On hold",IF(OR(K85&gt;I85,AND(K85&gt;0,L85&lt;&gt;J85)),"Invoice mismatch",IF(T85=0,IF(K85&lt;I85,"Received, not invoiced","Closed"),IF(I85&gt;0,"Partially received",IF(V85&gt;0,"Overdue",IF(M85="No","Awaiting confirmation","Confirmed"))))))))</x:f>
      </x:c>
    </x:row>
    <x:row r="86">
      <x:c r="A86" s="52"/>
      <x:c r="B86" s="53"/>
      <x:c r="C86" s="53"/>
      <x:c r="D86" s="53"/>
      <x:c r="E86" s="53"/>
      <x:c r="F86" s="54"/>
      <x:c r="G86" s="54"/>
      <x:c r="H86" s="53"/>
      <x:c r="I86" s="53"/>
      <x:c r="J86" s="55"/>
      <x:c r="K86" s="55"/>
      <x:c r="L86" s="55"/>
      <x:c r="M86" s="53"/>
      <x:c r="N86" s="53"/>
      <x:c r="O86" s="53"/>
      <x:c r="P86" s="53"/>
      <x:c r="Q86" s="53"/>
      <x:c r="R86" s="54"/>
      <x:c r="S86" s="96" t="str">
        <x:f>IF(OR(H86="",J86=""),"",H86*J86)</x:f>
      </x:c>
      <x:c r="T86" s="88" t="str">
        <x:f>IF(H86="","",MAX(H86-I86-O86,0))</x:f>
      </x:c>
      <x:c r="U86" s="96" t="str">
        <x:f>IF(OR(T86="",J86=""),"",T86*J86)</x:f>
      </x:c>
      <x:c r="V86" s="88" t="n">
        <x:f>IF(OR(T86&lt;=0,G86=""),0,MAX($B$4-G86,0))</x:f>
        <x:v>0</x:v>
      </x:c>
      <x:c r="W86" s="88" t="str">
        <x:f>IF(OR(K86="",I86=""),"",K86-I86)</x:f>
      </x:c>
      <x:c r="X86" s="96" t="str">
        <x:f>IF(OR(K86="",L86="",J86=""),"",(L86-J86)*K86)</x:f>
      </x:c>
      <x:c r="Y86" s="88" t="str">
        <x:f>IF(A86="","",IF(O86&gt;=H86,"Cancelled",IF(N86="Yes","On hold",IF(OR(K86&gt;I86,AND(K86&gt;0,L86&lt;&gt;J86)),"Invoice mismatch",IF(T86=0,IF(K86&lt;I86,"Received, not invoiced","Closed"),IF(I86&gt;0,"Partially received",IF(V86&gt;0,"Overdue",IF(M86="No","Awaiting confirmation","Confirmed"))))))))</x:f>
      </x:c>
    </x:row>
    <x:row r="87">
      <x:c r="A87" s="52"/>
      <x:c r="B87" s="53"/>
      <x:c r="C87" s="53"/>
      <x:c r="D87" s="53"/>
      <x:c r="E87" s="53"/>
      <x:c r="F87" s="54"/>
      <x:c r="G87" s="54"/>
      <x:c r="H87" s="53"/>
      <x:c r="I87" s="53"/>
      <x:c r="J87" s="55"/>
      <x:c r="K87" s="55"/>
      <x:c r="L87" s="55"/>
      <x:c r="M87" s="53"/>
      <x:c r="N87" s="53"/>
      <x:c r="O87" s="53"/>
      <x:c r="P87" s="53"/>
      <x:c r="Q87" s="53"/>
      <x:c r="R87" s="54"/>
      <x:c r="S87" s="96" t="str">
        <x:f>IF(OR(H87="",J87=""),"",H87*J87)</x:f>
      </x:c>
      <x:c r="T87" s="88" t="str">
        <x:f>IF(H87="","",MAX(H87-I87-O87,0))</x:f>
      </x:c>
      <x:c r="U87" s="96" t="str">
        <x:f>IF(OR(T87="",J87=""),"",T87*J87)</x:f>
      </x:c>
      <x:c r="V87" s="88" t="n">
        <x:f>IF(OR(T87&lt;=0,G87=""),0,MAX($B$4-G87,0))</x:f>
        <x:v>0</x:v>
      </x:c>
      <x:c r="W87" s="88" t="str">
        <x:f>IF(OR(K87="",I87=""),"",K87-I87)</x:f>
      </x:c>
      <x:c r="X87" s="96" t="str">
        <x:f>IF(OR(K87="",L87="",J87=""),"",(L87-J87)*K87)</x:f>
      </x:c>
      <x:c r="Y87" s="88" t="str">
        <x:f>IF(A87="","",IF(O87&gt;=H87,"Cancelled",IF(N87="Yes","On hold",IF(OR(K87&gt;I87,AND(K87&gt;0,L87&lt;&gt;J87)),"Invoice mismatch",IF(T87=0,IF(K87&lt;I87,"Received, not invoiced","Closed"),IF(I87&gt;0,"Partially received",IF(V87&gt;0,"Overdue",IF(M87="No","Awaiting confirmation","Confirmed"))))))))</x:f>
      </x:c>
    </x:row>
    <x:row r="88">
      <x:c r="A88" s="52"/>
      <x:c r="B88" s="53"/>
      <x:c r="C88" s="53"/>
      <x:c r="D88" s="53"/>
      <x:c r="E88" s="53"/>
      <x:c r="F88" s="54"/>
      <x:c r="G88" s="54"/>
      <x:c r="H88" s="53"/>
      <x:c r="I88" s="53"/>
      <x:c r="J88" s="55"/>
      <x:c r="K88" s="55"/>
      <x:c r="L88" s="55"/>
      <x:c r="M88" s="53"/>
      <x:c r="N88" s="53"/>
      <x:c r="O88" s="53"/>
      <x:c r="P88" s="53"/>
      <x:c r="Q88" s="53"/>
      <x:c r="R88" s="54"/>
      <x:c r="S88" s="96" t="str">
        <x:f>IF(OR(H88="",J88=""),"",H88*J88)</x:f>
      </x:c>
      <x:c r="T88" s="88" t="str">
        <x:f>IF(H88="","",MAX(H88-I88-O88,0))</x:f>
      </x:c>
      <x:c r="U88" s="96" t="str">
        <x:f>IF(OR(T88="",J88=""),"",T88*J88)</x:f>
      </x:c>
      <x:c r="V88" s="88" t="n">
        <x:f>IF(OR(T88&lt;=0,G88=""),0,MAX($B$4-G88,0))</x:f>
        <x:v>0</x:v>
      </x:c>
      <x:c r="W88" s="88" t="str">
        <x:f>IF(OR(K88="",I88=""),"",K88-I88)</x:f>
      </x:c>
      <x:c r="X88" s="96" t="str">
        <x:f>IF(OR(K88="",L88="",J88=""),"",(L88-J88)*K88)</x:f>
      </x:c>
      <x:c r="Y88" s="88" t="str">
        <x:f>IF(A88="","",IF(O88&gt;=H88,"Cancelled",IF(N88="Yes","On hold",IF(OR(K88&gt;I88,AND(K88&gt;0,L88&lt;&gt;J88)),"Invoice mismatch",IF(T88=0,IF(K88&lt;I88,"Received, not invoiced","Closed"),IF(I88&gt;0,"Partially received",IF(V88&gt;0,"Overdue",IF(M88="No","Awaiting confirmation","Confirmed"))))))))</x:f>
      </x:c>
    </x:row>
    <x:row r="89">
      <x:c r="A89" s="52"/>
      <x:c r="B89" s="53"/>
      <x:c r="C89" s="53"/>
      <x:c r="D89" s="53"/>
      <x:c r="E89" s="53"/>
      <x:c r="F89" s="54"/>
      <x:c r="G89" s="54"/>
      <x:c r="H89" s="53"/>
      <x:c r="I89" s="53"/>
      <x:c r="J89" s="55"/>
      <x:c r="K89" s="55"/>
      <x:c r="L89" s="55"/>
      <x:c r="M89" s="53"/>
      <x:c r="N89" s="53"/>
      <x:c r="O89" s="53"/>
      <x:c r="P89" s="53"/>
      <x:c r="Q89" s="53"/>
      <x:c r="R89" s="54"/>
      <x:c r="S89" s="96" t="str">
        <x:f>IF(OR(H89="",J89=""),"",H89*J89)</x:f>
      </x:c>
      <x:c r="T89" s="88" t="str">
        <x:f>IF(H89="","",MAX(H89-I89-O89,0))</x:f>
      </x:c>
      <x:c r="U89" s="96" t="str">
        <x:f>IF(OR(T89="",J89=""),"",T89*J89)</x:f>
      </x:c>
      <x:c r="V89" s="88" t="n">
        <x:f>IF(OR(T89&lt;=0,G89=""),0,MAX($B$4-G89,0))</x:f>
        <x:v>0</x:v>
      </x:c>
      <x:c r="W89" s="88" t="str">
        <x:f>IF(OR(K89="",I89=""),"",K89-I89)</x:f>
      </x:c>
      <x:c r="X89" s="96" t="str">
        <x:f>IF(OR(K89="",L89="",J89=""),"",(L89-J89)*K89)</x:f>
      </x:c>
      <x:c r="Y89" s="88" t="str">
        <x:f>IF(A89="","",IF(O89&gt;=H89,"Cancelled",IF(N89="Yes","On hold",IF(OR(K89&gt;I89,AND(K89&gt;0,L89&lt;&gt;J89)),"Invoice mismatch",IF(T89=0,IF(K89&lt;I89,"Received, not invoiced","Closed"),IF(I89&gt;0,"Partially received",IF(V89&gt;0,"Overdue",IF(M89="No","Awaiting confirmation","Confirmed"))))))))</x:f>
      </x:c>
    </x:row>
    <x:row r="90">
      <x:c r="A90" s="52"/>
      <x:c r="B90" s="53"/>
      <x:c r="C90" s="53"/>
      <x:c r="D90" s="53"/>
      <x:c r="E90" s="53"/>
      <x:c r="F90" s="54"/>
      <x:c r="G90" s="54"/>
      <x:c r="H90" s="53"/>
      <x:c r="I90" s="53"/>
      <x:c r="J90" s="55"/>
      <x:c r="K90" s="55"/>
      <x:c r="L90" s="55"/>
      <x:c r="M90" s="53"/>
      <x:c r="N90" s="53"/>
      <x:c r="O90" s="53"/>
      <x:c r="P90" s="53"/>
      <x:c r="Q90" s="53"/>
      <x:c r="R90" s="54"/>
      <x:c r="S90" s="96" t="str">
        <x:f>IF(OR(H90="",J90=""),"",H90*J90)</x:f>
      </x:c>
      <x:c r="T90" s="88" t="str">
        <x:f>IF(H90="","",MAX(H90-I90-O90,0))</x:f>
      </x:c>
      <x:c r="U90" s="96" t="str">
        <x:f>IF(OR(T90="",J90=""),"",T90*J90)</x:f>
      </x:c>
      <x:c r="V90" s="88" t="n">
        <x:f>IF(OR(T90&lt;=0,G90=""),0,MAX($B$4-G90,0))</x:f>
        <x:v>0</x:v>
      </x:c>
      <x:c r="W90" s="88" t="str">
        <x:f>IF(OR(K90="",I90=""),"",K90-I90)</x:f>
      </x:c>
      <x:c r="X90" s="96" t="str">
        <x:f>IF(OR(K90="",L90="",J90=""),"",(L90-J90)*K90)</x:f>
      </x:c>
      <x:c r="Y90" s="88" t="str">
        <x:f>IF(A90="","",IF(O90&gt;=H90,"Cancelled",IF(N90="Yes","On hold",IF(OR(K90&gt;I90,AND(K90&gt;0,L90&lt;&gt;J90)),"Invoice mismatch",IF(T90=0,IF(K90&lt;I90,"Received, not invoiced","Closed"),IF(I90&gt;0,"Partially received",IF(V90&gt;0,"Overdue",IF(M90="No","Awaiting confirmation","Confirmed"))))))))</x:f>
      </x:c>
    </x:row>
    <x:row r="91">
      <x:c r="A91" s="52"/>
      <x:c r="B91" s="53"/>
      <x:c r="C91" s="53"/>
      <x:c r="D91" s="53"/>
      <x:c r="E91" s="53"/>
      <x:c r="F91" s="54"/>
      <x:c r="G91" s="54"/>
      <x:c r="H91" s="53"/>
      <x:c r="I91" s="53"/>
      <x:c r="J91" s="55"/>
      <x:c r="K91" s="55"/>
      <x:c r="L91" s="55"/>
      <x:c r="M91" s="53"/>
      <x:c r="N91" s="53"/>
      <x:c r="O91" s="53"/>
      <x:c r="P91" s="53"/>
      <x:c r="Q91" s="53"/>
      <x:c r="R91" s="54"/>
      <x:c r="S91" s="96" t="str">
        <x:f>IF(OR(H91="",J91=""),"",H91*J91)</x:f>
      </x:c>
      <x:c r="T91" s="88" t="str">
        <x:f>IF(H91="","",MAX(H91-I91-O91,0))</x:f>
      </x:c>
      <x:c r="U91" s="96" t="str">
        <x:f>IF(OR(T91="",J91=""),"",T91*J91)</x:f>
      </x:c>
      <x:c r="V91" s="88" t="n">
        <x:f>IF(OR(T91&lt;=0,G91=""),0,MAX($B$4-G91,0))</x:f>
        <x:v>0</x:v>
      </x:c>
      <x:c r="W91" s="88" t="str">
        <x:f>IF(OR(K91="",I91=""),"",K91-I91)</x:f>
      </x:c>
      <x:c r="X91" s="96" t="str">
        <x:f>IF(OR(K91="",L91="",J91=""),"",(L91-J91)*K91)</x:f>
      </x:c>
      <x:c r="Y91" s="88" t="str">
        <x:f>IF(A91="","",IF(O91&gt;=H91,"Cancelled",IF(N91="Yes","On hold",IF(OR(K91&gt;I91,AND(K91&gt;0,L91&lt;&gt;J91)),"Invoice mismatch",IF(T91=0,IF(K91&lt;I91,"Received, not invoiced","Closed"),IF(I91&gt;0,"Partially received",IF(V91&gt;0,"Overdue",IF(M91="No","Awaiting confirmation","Confirmed"))))))))</x:f>
      </x:c>
    </x:row>
    <x:row r="92">
      <x:c r="A92" s="52"/>
      <x:c r="B92" s="53"/>
      <x:c r="C92" s="53"/>
      <x:c r="D92" s="53"/>
      <x:c r="E92" s="53"/>
      <x:c r="F92" s="54"/>
      <x:c r="G92" s="54"/>
      <x:c r="H92" s="53"/>
      <x:c r="I92" s="53"/>
      <x:c r="J92" s="55"/>
      <x:c r="K92" s="55"/>
      <x:c r="L92" s="55"/>
      <x:c r="M92" s="53"/>
      <x:c r="N92" s="53"/>
      <x:c r="O92" s="53"/>
      <x:c r="P92" s="53"/>
      <x:c r="Q92" s="53"/>
      <x:c r="R92" s="54"/>
      <x:c r="S92" s="96" t="str">
        <x:f>IF(OR(H92="",J92=""),"",H92*J92)</x:f>
      </x:c>
      <x:c r="T92" s="88" t="str">
        <x:f>IF(H92="","",MAX(H92-I92-O92,0))</x:f>
      </x:c>
      <x:c r="U92" s="96" t="str">
        <x:f>IF(OR(T92="",J92=""),"",T92*J92)</x:f>
      </x:c>
      <x:c r="V92" s="88" t="n">
        <x:f>IF(OR(T92&lt;=0,G92=""),0,MAX($B$4-G92,0))</x:f>
        <x:v>0</x:v>
      </x:c>
      <x:c r="W92" s="88" t="str">
        <x:f>IF(OR(K92="",I92=""),"",K92-I92)</x:f>
      </x:c>
      <x:c r="X92" s="96" t="str">
        <x:f>IF(OR(K92="",L92="",J92=""),"",(L92-J92)*K92)</x:f>
      </x:c>
      <x:c r="Y92" s="88" t="str">
        <x:f>IF(A92="","",IF(O92&gt;=H92,"Cancelled",IF(N92="Yes","On hold",IF(OR(K92&gt;I92,AND(K92&gt;0,L92&lt;&gt;J92)),"Invoice mismatch",IF(T92=0,IF(K92&lt;I92,"Received, not invoiced","Closed"),IF(I92&gt;0,"Partially received",IF(V92&gt;0,"Overdue",IF(M92="No","Awaiting confirmation","Confirmed"))))))))</x:f>
      </x:c>
    </x:row>
    <x:row r="93">
      <x:c r="A93" s="52"/>
      <x:c r="B93" s="53"/>
      <x:c r="C93" s="53"/>
      <x:c r="D93" s="53"/>
      <x:c r="E93" s="53"/>
      <x:c r="F93" s="54"/>
      <x:c r="G93" s="54"/>
      <x:c r="H93" s="53"/>
      <x:c r="I93" s="53"/>
      <x:c r="J93" s="55"/>
      <x:c r="K93" s="55"/>
      <x:c r="L93" s="55"/>
      <x:c r="M93" s="53"/>
      <x:c r="N93" s="53"/>
      <x:c r="O93" s="53"/>
      <x:c r="P93" s="53"/>
      <x:c r="Q93" s="53"/>
      <x:c r="R93" s="54"/>
      <x:c r="S93" s="96" t="str">
        <x:f>IF(OR(H93="",J93=""),"",H93*J93)</x:f>
      </x:c>
      <x:c r="T93" s="88" t="str">
        <x:f>IF(H93="","",MAX(H93-I93-O93,0))</x:f>
      </x:c>
      <x:c r="U93" s="96" t="str">
        <x:f>IF(OR(T93="",J93=""),"",T93*J93)</x:f>
      </x:c>
      <x:c r="V93" s="88" t="n">
        <x:f>IF(OR(T93&lt;=0,G93=""),0,MAX($B$4-G93,0))</x:f>
        <x:v>0</x:v>
      </x:c>
      <x:c r="W93" s="88" t="str">
        <x:f>IF(OR(K93="",I93=""),"",K93-I93)</x:f>
      </x:c>
      <x:c r="X93" s="96" t="str">
        <x:f>IF(OR(K93="",L93="",J93=""),"",(L93-J93)*K93)</x:f>
      </x:c>
      <x:c r="Y93" s="88" t="str">
        <x:f>IF(A93="","",IF(O93&gt;=H93,"Cancelled",IF(N93="Yes","On hold",IF(OR(K93&gt;I93,AND(K93&gt;0,L93&lt;&gt;J93)),"Invoice mismatch",IF(T93=0,IF(K93&lt;I93,"Received, not invoiced","Closed"),IF(I93&gt;0,"Partially received",IF(V93&gt;0,"Overdue",IF(M93="No","Awaiting confirmation","Confirmed"))))))))</x:f>
      </x:c>
    </x:row>
    <x:row r="94">
      <x:c r="A94" s="52"/>
      <x:c r="B94" s="53"/>
      <x:c r="C94" s="53"/>
      <x:c r="D94" s="53"/>
      <x:c r="E94" s="53"/>
      <x:c r="F94" s="54"/>
      <x:c r="G94" s="54"/>
      <x:c r="H94" s="53"/>
      <x:c r="I94" s="53"/>
      <x:c r="J94" s="55"/>
      <x:c r="K94" s="55"/>
      <x:c r="L94" s="55"/>
      <x:c r="M94" s="53"/>
      <x:c r="N94" s="53"/>
      <x:c r="O94" s="53"/>
      <x:c r="P94" s="53"/>
      <x:c r="Q94" s="53"/>
      <x:c r="R94" s="54"/>
      <x:c r="S94" s="96" t="str">
        <x:f>IF(OR(H94="",J94=""),"",H94*J94)</x:f>
      </x:c>
      <x:c r="T94" s="88" t="str">
        <x:f>IF(H94="","",MAX(H94-I94-O94,0))</x:f>
      </x:c>
      <x:c r="U94" s="96" t="str">
        <x:f>IF(OR(T94="",J94=""),"",T94*J94)</x:f>
      </x:c>
      <x:c r="V94" s="88" t="n">
        <x:f>IF(OR(T94&lt;=0,G94=""),0,MAX($B$4-G94,0))</x:f>
        <x:v>0</x:v>
      </x:c>
      <x:c r="W94" s="88" t="str">
        <x:f>IF(OR(K94="",I94=""),"",K94-I94)</x:f>
      </x:c>
      <x:c r="X94" s="96" t="str">
        <x:f>IF(OR(K94="",L94="",J94=""),"",(L94-J94)*K94)</x:f>
      </x:c>
      <x:c r="Y94" s="88" t="str">
        <x:f>IF(A94="","",IF(O94&gt;=H94,"Cancelled",IF(N94="Yes","On hold",IF(OR(K94&gt;I94,AND(K94&gt;0,L94&lt;&gt;J94)),"Invoice mismatch",IF(T94=0,IF(K94&lt;I94,"Received, not invoiced","Closed"),IF(I94&gt;0,"Partially received",IF(V94&gt;0,"Overdue",IF(M94="No","Awaiting confirmation","Confirmed"))))))))</x:f>
      </x:c>
    </x:row>
    <x:row r="95">
      <x:c r="A95" s="52"/>
      <x:c r="B95" s="53"/>
      <x:c r="C95" s="53"/>
      <x:c r="D95" s="53"/>
      <x:c r="E95" s="53"/>
      <x:c r="F95" s="54"/>
      <x:c r="G95" s="54"/>
      <x:c r="H95" s="53"/>
      <x:c r="I95" s="53"/>
      <x:c r="J95" s="55"/>
      <x:c r="K95" s="55"/>
      <x:c r="L95" s="55"/>
      <x:c r="M95" s="53"/>
      <x:c r="N95" s="53"/>
      <x:c r="O95" s="53"/>
      <x:c r="P95" s="53"/>
      <x:c r="Q95" s="53"/>
      <x:c r="R95" s="54"/>
      <x:c r="S95" s="96" t="str">
        <x:f>IF(OR(H95="",J95=""),"",H95*J95)</x:f>
      </x:c>
      <x:c r="T95" s="88" t="str">
        <x:f>IF(H95="","",MAX(H95-I95-O95,0))</x:f>
      </x:c>
      <x:c r="U95" s="96" t="str">
        <x:f>IF(OR(T95="",J95=""),"",T95*J95)</x:f>
      </x:c>
      <x:c r="V95" s="88" t="n">
        <x:f>IF(OR(T95&lt;=0,G95=""),0,MAX($B$4-G95,0))</x:f>
        <x:v>0</x:v>
      </x:c>
      <x:c r="W95" s="88" t="str">
        <x:f>IF(OR(K95="",I95=""),"",K95-I95)</x:f>
      </x:c>
      <x:c r="X95" s="96" t="str">
        <x:f>IF(OR(K95="",L95="",J95=""),"",(L95-J95)*K95)</x:f>
      </x:c>
      <x:c r="Y95" s="88" t="str">
        <x:f>IF(A95="","",IF(O95&gt;=H95,"Cancelled",IF(N95="Yes","On hold",IF(OR(K95&gt;I95,AND(K95&gt;0,L95&lt;&gt;J95)),"Invoice mismatch",IF(T95=0,IF(K95&lt;I95,"Received, not invoiced","Closed"),IF(I95&gt;0,"Partially received",IF(V95&gt;0,"Overdue",IF(M95="No","Awaiting confirmation","Confirmed"))))))))</x:f>
      </x:c>
    </x:row>
    <x:row r="96">
      <x:c r="A96" s="52"/>
      <x:c r="B96" s="53"/>
      <x:c r="C96" s="53"/>
      <x:c r="D96" s="53"/>
      <x:c r="E96" s="53"/>
      <x:c r="F96" s="54"/>
      <x:c r="G96" s="54"/>
      <x:c r="H96" s="53"/>
      <x:c r="I96" s="53"/>
      <x:c r="J96" s="55"/>
      <x:c r="K96" s="55"/>
      <x:c r="L96" s="55"/>
      <x:c r="M96" s="53"/>
      <x:c r="N96" s="53"/>
      <x:c r="O96" s="53"/>
      <x:c r="P96" s="53"/>
      <x:c r="Q96" s="53"/>
      <x:c r="R96" s="54"/>
      <x:c r="S96" s="96" t="str">
        <x:f>IF(OR(H96="",J96=""),"",H96*J96)</x:f>
      </x:c>
      <x:c r="T96" s="88" t="str">
        <x:f>IF(H96="","",MAX(H96-I96-O96,0))</x:f>
      </x:c>
      <x:c r="U96" s="96" t="str">
        <x:f>IF(OR(T96="",J96=""),"",T96*J96)</x:f>
      </x:c>
      <x:c r="V96" s="88" t="n">
        <x:f>IF(OR(T96&lt;=0,G96=""),0,MAX($B$4-G96,0))</x:f>
        <x:v>0</x:v>
      </x:c>
      <x:c r="W96" s="88" t="str">
        <x:f>IF(OR(K96="",I96=""),"",K96-I96)</x:f>
      </x:c>
      <x:c r="X96" s="96" t="str">
        <x:f>IF(OR(K96="",L96="",J96=""),"",(L96-J96)*K96)</x:f>
      </x:c>
      <x:c r="Y96" s="88" t="str">
        <x:f>IF(A96="","",IF(O96&gt;=H96,"Cancelled",IF(N96="Yes","On hold",IF(OR(K96&gt;I96,AND(K96&gt;0,L96&lt;&gt;J96)),"Invoice mismatch",IF(T96=0,IF(K96&lt;I96,"Received, not invoiced","Closed"),IF(I96&gt;0,"Partially received",IF(V96&gt;0,"Overdue",IF(M96="No","Awaiting confirmation","Confirmed"))))))))</x:f>
      </x:c>
    </x:row>
    <x:row r="97">
      <x:c r="A97" s="52"/>
      <x:c r="B97" s="53"/>
      <x:c r="C97" s="53"/>
      <x:c r="D97" s="53"/>
      <x:c r="E97" s="53"/>
      <x:c r="F97" s="54"/>
      <x:c r="G97" s="54"/>
      <x:c r="H97" s="53"/>
      <x:c r="I97" s="53"/>
      <x:c r="J97" s="55"/>
      <x:c r="K97" s="55"/>
      <x:c r="L97" s="55"/>
      <x:c r="M97" s="53"/>
      <x:c r="N97" s="53"/>
      <x:c r="O97" s="53"/>
      <x:c r="P97" s="53"/>
      <x:c r="Q97" s="53"/>
      <x:c r="R97" s="54"/>
      <x:c r="S97" s="96" t="str">
        <x:f>IF(OR(H97="",J97=""),"",H97*J97)</x:f>
      </x:c>
      <x:c r="T97" s="88" t="str">
        <x:f>IF(H97="","",MAX(H97-I97-O97,0))</x:f>
      </x:c>
      <x:c r="U97" s="96" t="str">
        <x:f>IF(OR(T97="",J97=""),"",T97*J97)</x:f>
      </x:c>
      <x:c r="V97" s="88" t="n">
        <x:f>IF(OR(T97&lt;=0,G97=""),0,MAX($B$4-G97,0))</x:f>
        <x:v>0</x:v>
      </x:c>
      <x:c r="W97" s="88" t="str">
        <x:f>IF(OR(K97="",I97=""),"",K97-I97)</x:f>
      </x:c>
      <x:c r="X97" s="96" t="str">
        <x:f>IF(OR(K97="",L97="",J97=""),"",(L97-J97)*K97)</x:f>
      </x:c>
      <x:c r="Y97" s="88" t="str">
        <x:f>IF(A97="","",IF(O97&gt;=H97,"Cancelled",IF(N97="Yes","On hold",IF(OR(K97&gt;I97,AND(K97&gt;0,L97&lt;&gt;J97)),"Invoice mismatch",IF(T97=0,IF(K97&lt;I97,"Received, not invoiced","Closed"),IF(I97&gt;0,"Partially received",IF(V97&gt;0,"Overdue",IF(M97="No","Awaiting confirmation","Confirmed"))))))))</x:f>
      </x:c>
    </x:row>
    <x:row r="98">
      <x:c r="A98" s="52"/>
      <x:c r="B98" s="53"/>
      <x:c r="C98" s="53"/>
      <x:c r="D98" s="53"/>
      <x:c r="E98" s="53"/>
      <x:c r="F98" s="54"/>
      <x:c r="G98" s="54"/>
      <x:c r="H98" s="53"/>
      <x:c r="I98" s="53"/>
      <x:c r="J98" s="55"/>
      <x:c r="K98" s="55"/>
      <x:c r="L98" s="55"/>
      <x:c r="M98" s="53"/>
      <x:c r="N98" s="53"/>
      <x:c r="O98" s="53"/>
      <x:c r="P98" s="53"/>
      <x:c r="Q98" s="53"/>
      <x:c r="R98" s="54"/>
      <x:c r="S98" s="96" t="str">
        <x:f>IF(OR(H98="",J98=""),"",H98*J98)</x:f>
      </x:c>
      <x:c r="T98" s="88" t="str">
        <x:f>IF(H98="","",MAX(H98-I98-O98,0))</x:f>
      </x:c>
      <x:c r="U98" s="96" t="str">
        <x:f>IF(OR(T98="",J98=""),"",T98*J98)</x:f>
      </x:c>
      <x:c r="V98" s="88" t="n">
        <x:f>IF(OR(T98&lt;=0,G98=""),0,MAX($B$4-G98,0))</x:f>
        <x:v>0</x:v>
      </x:c>
      <x:c r="W98" s="88" t="str">
        <x:f>IF(OR(K98="",I98=""),"",K98-I98)</x:f>
      </x:c>
      <x:c r="X98" s="96" t="str">
        <x:f>IF(OR(K98="",L98="",J98=""),"",(L98-J98)*K98)</x:f>
      </x:c>
      <x:c r="Y98" s="88" t="str">
        <x:f>IF(A98="","",IF(O98&gt;=H98,"Cancelled",IF(N98="Yes","On hold",IF(OR(K98&gt;I98,AND(K98&gt;0,L98&lt;&gt;J98)),"Invoice mismatch",IF(T98=0,IF(K98&lt;I98,"Received, not invoiced","Closed"),IF(I98&gt;0,"Partially received",IF(V98&gt;0,"Overdue",IF(M98="No","Awaiting confirmation","Confirmed"))))))))</x:f>
      </x:c>
    </x:row>
    <x:row r="99">
      <x:c r="A99" s="52"/>
      <x:c r="B99" s="53"/>
      <x:c r="C99" s="53"/>
      <x:c r="D99" s="53"/>
      <x:c r="E99" s="53"/>
      <x:c r="F99" s="54"/>
      <x:c r="G99" s="54"/>
      <x:c r="H99" s="53"/>
      <x:c r="I99" s="53"/>
      <x:c r="J99" s="55"/>
      <x:c r="K99" s="55"/>
      <x:c r="L99" s="55"/>
      <x:c r="M99" s="53"/>
      <x:c r="N99" s="53"/>
      <x:c r="O99" s="53"/>
      <x:c r="P99" s="53"/>
      <x:c r="Q99" s="53"/>
      <x:c r="R99" s="54"/>
      <x:c r="S99" s="96" t="str">
        <x:f>IF(OR(H99="",J99=""),"",H99*J99)</x:f>
      </x:c>
      <x:c r="T99" s="88" t="str">
        <x:f>IF(H99="","",MAX(H99-I99-O99,0))</x:f>
      </x:c>
      <x:c r="U99" s="96" t="str">
        <x:f>IF(OR(T99="",J99=""),"",T99*J99)</x:f>
      </x:c>
      <x:c r="V99" s="88" t="n">
        <x:f>IF(OR(T99&lt;=0,G99=""),0,MAX($B$4-G99,0))</x:f>
        <x:v>0</x:v>
      </x:c>
      <x:c r="W99" s="88" t="str">
        <x:f>IF(OR(K99="",I99=""),"",K99-I99)</x:f>
      </x:c>
      <x:c r="X99" s="96" t="str">
        <x:f>IF(OR(K99="",L99="",J99=""),"",(L99-J99)*K99)</x:f>
      </x:c>
      <x:c r="Y99" s="88" t="str">
        <x:f>IF(A99="","",IF(O99&gt;=H99,"Cancelled",IF(N99="Yes","On hold",IF(OR(K99&gt;I99,AND(K99&gt;0,L99&lt;&gt;J99)),"Invoice mismatch",IF(T99=0,IF(K99&lt;I99,"Received, not invoiced","Closed"),IF(I99&gt;0,"Partially received",IF(V99&gt;0,"Overdue",IF(M99="No","Awaiting confirmation","Confirmed"))))))))</x:f>
      </x:c>
    </x:row>
    <x:row r="100">
      <x:c r="A100" s="52"/>
      <x:c r="B100" s="53"/>
      <x:c r="C100" s="53"/>
      <x:c r="D100" s="53"/>
      <x:c r="E100" s="53"/>
      <x:c r="F100" s="54"/>
      <x:c r="G100" s="54"/>
      <x:c r="H100" s="53"/>
      <x:c r="I100" s="53"/>
      <x:c r="J100" s="55"/>
      <x:c r="K100" s="55"/>
      <x:c r="L100" s="55"/>
      <x:c r="M100" s="53"/>
      <x:c r="N100" s="53"/>
      <x:c r="O100" s="53"/>
      <x:c r="P100" s="53"/>
      <x:c r="Q100" s="53"/>
      <x:c r="R100" s="54"/>
      <x:c r="S100" s="96" t="str">
        <x:f>IF(OR(H100="",J100=""),"",H100*J100)</x:f>
      </x:c>
      <x:c r="T100" s="88" t="str">
        <x:f>IF(H100="","",MAX(H100-I100-O100,0))</x:f>
      </x:c>
      <x:c r="U100" s="96" t="str">
        <x:f>IF(OR(T100="",J100=""),"",T100*J100)</x:f>
      </x:c>
      <x:c r="V100" s="88" t="n">
        <x:f>IF(OR(T100&lt;=0,G100=""),0,MAX($B$4-G100,0))</x:f>
        <x:v>0</x:v>
      </x:c>
      <x:c r="W100" s="88" t="str">
        <x:f>IF(OR(K100="",I100=""),"",K100-I100)</x:f>
      </x:c>
      <x:c r="X100" s="96" t="str">
        <x:f>IF(OR(K100="",L100="",J100=""),"",(L100-J100)*K100)</x:f>
      </x:c>
      <x:c r="Y100" s="88" t="str">
        <x:f>IF(A100="","",IF(O100&gt;=H100,"Cancelled",IF(N100="Yes","On hold",IF(OR(K100&gt;I100,AND(K100&gt;0,L100&lt;&gt;J100)),"Invoice mismatch",IF(T100=0,IF(K100&lt;I100,"Received, not invoiced","Closed"),IF(I100&gt;0,"Partially received",IF(V100&gt;0,"Overdue",IF(M100="No","Awaiting confirmation","Confirmed"))))))))</x:f>
      </x:c>
    </x:row>
    <x:row r="101">
      <x:c r="A101" s="52"/>
      <x:c r="B101" s="53"/>
      <x:c r="C101" s="53"/>
      <x:c r="D101" s="53"/>
      <x:c r="E101" s="53"/>
      <x:c r="F101" s="54"/>
      <x:c r="G101" s="54"/>
      <x:c r="H101" s="53"/>
      <x:c r="I101" s="53"/>
      <x:c r="J101" s="55"/>
      <x:c r="K101" s="55"/>
      <x:c r="L101" s="55"/>
      <x:c r="M101" s="53"/>
      <x:c r="N101" s="53"/>
      <x:c r="O101" s="53"/>
      <x:c r="P101" s="53"/>
      <x:c r="Q101" s="53"/>
      <x:c r="R101" s="54"/>
      <x:c r="S101" s="96" t="str">
        <x:f>IF(OR(H101="",J101=""),"",H101*J101)</x:f>
      </x:c>
      <x:c r="T101" s="88" t="str">
        <x:f>IF(H101="","",MAX(H101-I101-O101,0))</x:f>
      </x:c>
      <x:c r="U101" s="96" t="str">
        <x:f>IF(OR(T101="",J101=""),"",T101*J101)</x:f>
      </x:c>
      <x:c r="V101" s="88" t="n">
        <x:f>IF(OR(T101&lt;=0,G101=""),0,MAX($B$4-G101,0))</x:f>
        <x:v>0</x:v>
      </x:c>
      <x:c r="W101" s="88" t="str">
        <x:f>IF(OR(K101="",I101=""),"",K101-I101)</x:f>
      </x:c>
      <x:c r="X101" s="96" t="str">
        <x:f>IF(OR(K101="",L101="",J101=""),"",(L101-J101)*K101)</x:f>
      </x:c>
      <x:c r="Y101" s="88" t="str">
        <x:f>IF(A101="","",IF(O101&gt;=H101,"Cancelled",IF(N101="Yes","On hold",IF(OR(K101&gt;I101,AND(K101&gt;0,L101&lt;&gt;J101)),"Invoice mismatch",IF(T101=0,IF(K101&lt;I101,"Received, not invoiced","Closed"),IF(I101&gt;0,"Partially received",IF(V101&gt;0,"Overdue",IF(M101="No","Awaiting confirmation","Confirmed"))))))))</x:f>
      </x:c>
    </x:row>
    <x:row r="102">
      <x:c r="A102" s="52"/>
      <x:c r="B102" s="53"/>
      <x:c r="C102" s="53"/>
      <x:c r="D102" s="53"/>
      <x:c r="E102" s="53"/>
      <x:c r="F102" s="54"/>
      <x:c r="G102" s="54"/>
      <x:c r="H102" s="53"/>
      <x:c r="I102" s="53"/>
      <x:c r="J102" s="55"/>
      <x:c r="K102" s="55"/>
      <x:c r="L102" s="55"/>
      <x:c r="M102" s="53"/>
      <x:c r="N102" s="53"/>
      <x:c r="O102" s="53"/>
      <x:c r="P102" s="53"/>
      <x:c r="Q102" s="53"/>
      <x:c r="R102" s="54"/>
      <x:c r="S102" s="96" t="str">
        <x:f>IF(OR(H102="",J102=""),"",H102*J102)</x:f>
      </x:c>
      <x:c r="T102" s="88" t="str">
        <x:f>IF(H102="","",MAX(H102-I102-O102,0))</x:f>
      </x:c>
      <x:c r="U102" s="96" t="str">
        <x:f>IF(OR(T102="",J102=""),"",T102*J102)</x:f>
      </x:c>
      <x:c r="V102" s="88" t="n">
        <x:f>IF(OR(T102&lt;=0,G102=""),0,MAX($B$4-G102,0))</x:f>
        <x:v>0</x:v>
      </x:c>
      <x:c r="W102" s="88" t="str">
        <x:f>IF(OR(K102="",I102=""),"",K102-I102)</x:f>
      </x:c>
      <x:c r="X102" s="96" t="str">
        <x:f>IF(OR(K102="",L102="",J102=""),"",(L102-J102)*K102)</x:f>
      </x:c>
      <x:c r="Y102" s="88" t="str">
        <x:f>IF(A102="","",IF(O102&gt;=H102,"Cancelled",IF(N102="Yes","On hold",IF(OR(K102&gt;I102,AND(K102&gt;0,L102&lt;&gt;J102)),"Invoice mismatch",IF(T102=0,IF(K102&lt;I102,"Received, not invoiced","Closed"),IF(I102&gt;0,"Partially received",IF(V102&gt;0,"Overdue",IF(M102="No","Awaiting confirmation","Confirmed"))))))))</x:f>
      </x:c>
    </x:row>
    <x:row r="103">
      <x:c r="A103" s="52"/>
      <x:c r="B103" s="53"/>
      <x:c r="C103" s="53"/>
      <x:c r="D103" s="53"/>
      <x:c r="E103" s="53"/>
      <x:c r="F103" s="54"/>
      <x:c r="G103" s="54"/>
      <x:c r="H103" s="53"/>
      <x:c r="I103" s="53"/>
      <x:c r="J103" s="55"/>
      <x:c r="K103" s="55"/>
      <x:c r="L103" s="55"/>
      <x:c r="M103" s="53"/>
      <x:c r="N103" s="53"/>
      <x:c r="O103" s="53"/>
      <x:c r="P103" s="53"/>
      <x:c r="Q103" s="53"/>
      <x:c r="R103" s="54"/>
      <x:c r="S103" s="96" t="str">
        <x:f>IF(OR(H103="",J103=""),"",H103*J103)</x:f>
      </x:c>
      <x:c r="T103" s="88" t="str">
        <x:f>IF(H103="","",MAX(H103-I103-O103,0))</x:f>
      </x:c>
      <x:c r="U103" s="96" t="str">
        <x:f>IF(OR(T103="",J103=""),"",T103*J103)</x:f>
      </x:c>
      <x:c r="V103" s="88" t="n">
        <x:f>IF(OR(T103&lt;=0,G103=""),0,MAX($B$4-G103,0))</x:f>
        <x:v>0</x:v>
      </x:c>
      <x:c r="W103" s="88" t="str">
        <x:f>IF(OR(K103="",I103=""),"",K103-I103)</x:f>
      </x:c>
      <x:c r="X103" s="96" t="str">
        <x:f>IF(OR(K103="",L103="",J103=""),"",(L103-J103)*K103)</x:f>
      </x:c>
      <x:c r="Y103" s="88" t="str">
        <x:f>IF(A103="","",IF(O103&gt;=H103,"Cancelled",IF(N103="Yes","On hold",IF(OR(K103&gt;I103,AND(K103&gt;0,L103&lt;&gt;J103)),"Invoice mismatch",IF(T103=0,IF(K103&lt;I103,"Received, not invoiced","Closed"),IF(I103&gt;0,"Partially received",IF(V103&gt;0,"Overdue",IF(M103="No","Awaiting confirmation","Confirmed"))))))))</x:f>
      </x:c>
    </x:row>
    <x:row r="104">
      <x:c r="A104" s="52"/>
      <x:c r="B104" s="53"/>
      <x:c r="C104" s="53"/>
      <x:c r="D104" s="53"/>
      <x:c r="E104" s="53"/>
      <x:c r="F104" s="54"/>
      <x:c r="G104" s="54"/>
      <x:c r="H104" s="53"/>
      <x:c r="I104" s="53"/>
      <x:c r="J104" s="55"/>
      <x:c r="K104" s="55"/>
      <x:c r="L104" s="55"/>
      <x:c r="M104" s="53"/>
      <x:c r="N104" s="53"/>
      <x:c r="O104" s="53"/>
      <x:c r="P104" s="53"/>
      <x:c r="Q104" s="53"/>
      <x:c r="R104" s="54"/>
      <x:c r="S104" s="96" t="str">
        <x:f>IF(OR(H104="",J104=""),"",H104*J104)</x:f>
      </x:c>
      <x:c r="T104" s="88" t="str">
        <x:f>IF(H104="","",MAX(H104-I104-O104,0))</x:f>
      </x:c>
      <x:c r="U104" s="96" t="str">
        <x:f>IF(OR(T104="",J104=""),"",T104*J104)</x:f>
      </x:c>
      <x:c r="V104" s="88" t="n">
        <x:f>IF(OR(T104&lt;=0,G104=""),0,MAX($B$4-G104,0))</x:f>
        <x:v>0</x:v>
      </x:c>
      <x:c r="W104" s="88" t="str">
        <x:f>IF(OR(K104="",I104=""),"",K104-I104)</x:f>
      </x:c>
      <x:c r="X104" s="96" t="str">
        <x:f>IF(OR(K104="",L104="",J104=""),"",(L104-J104)*K104)</x:f>
      </x:c>
      <x:c r="Y104" s="88" t="str">
        <x:f>IF(A104="","",IF(O104&gt;=H104,"Cancelled",IF(N104="Yes","On hold",IF(OR(K104&gt;I104,AND(K104&gt;0,L104&lt;&gt;J104)),"Invoice mismatch",IF(T104=0,IF(K104&lt;I104,"Received, not invoiced","Closed"),IF(I104&gt;0,"Partially received",IF(V104&gt;0,"Overdue",IF(M104="No","Awaiting confirmation","Confirmed"))))))))</x:f>
      </x:c>
    </x:row>
    <x:row r="105">
      <x:c r="A105" s="58"/>
      <x:c r="B105" s="59"/>
      <x:c r="C105" s="59"/>
      <x:c r="D105" s="59"/>
      <x:c r="E105" s="59"/>
      <x:c r="F105" s="60"/>
      <x:c r="G105" s="60"/>
      <x:c r="H105" s="59"/>
      <x:c r="I105" s="59"/>
      <x:c r="J105" s="61"/>
      <x:c r="K105" s="61"/>
      <x:c r="L105" s="61"/>
      <x:c r="M105" s="59"/>
      <x:c r="N105" s="59"/>
      <x:c r="O105" s="59"/>
      <x:c r="P105" s="59"/>
      <x:c r="Q105" s="59"/>
      <x:c r="R105" s="60"/>
      <x:c r="S105" s="101" t="str">
        <x:f>IF(OR(H105="",J105=""),"",H105*J105)</x:f>
      </x:c>
      <x:c r="T105" s="89" t="str">
        <x:f>IF(H105="","",MAX(H105-I105-O105,0))</x:f>
      </x:c>
      <x:c r="U105" s="101" t="str">
        <x:f>IF(OR(T105="",J105=""),"",T105*J105)</x:f>
      </x:c>
      <x:c r="V105" s="89" t="n">
        <x:f>IF(OR(T105&lt;=0,G105=""),0,MAX($B$4-G105,0))</x:f>
        <x:v>0</x:v>
      </x:c>
      <x:c r="W105" s="89" t="str">
        <x:f>IF(OR(K105="",I105=""),"",K105-I105)</x:f>
      </x:c>
      <x:c r="X105" s="101" t="str">
        <x:f>IF(OR(K105="",L105="",J105=""),"",(L105-J105)*K105)</x:f>
      </x:c>
      <x:c r="Y105" s="89" t="str">
        <x:f>IF(A105="","",IF(O105&gt;=H105,"Cancelled",IF(N105="Yes","On hold",IF(OR(K105&gt;I105,AND(K105&gt;0,L105&lt;&gt;J105)),"Invoice mismatch",IF(T105=0,IF(K105&lt;I105,"Received, not invoiced","Closed"),IF(I105&gt;0,"Partially received",IF(V105&gt;0,"Overdue",IF(M105="No","Awaiting confirmation","Confirmed"))))))))</x:f>
      </x:c>
    </x:row>
  </x:sheetData>
  <x:pageMargins left="0.7" right="0.7" top="0.75" bottom="0.75" header="0.3" footer="0.3"/>
</x:worksheet>
</file>